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 tabRatio="776"/>
  </bookViews>
  <sheets>
    <sheet name="07.2018" sheetId="25" r:id="rId1"/>
  </sheets>
  <calcPr calcId="152511"/>
</workbook>
</file>

<file path=xl/calcChain.xml><?xml version="1.0" encoding="utf-8"?>
<calcChain xmlns="http://schemas.openxmlformats.org/spreadsheetml/2006/main">
  <c r="O58" i="25" l="1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AI58" i="25"/>
  <c r="AJ58" i="25"/>
  <c r="AK58" i="25"/>
  <c r="N58" i="25" l="1"/>
  <c r="J58" i="25"/>
  <c r="I58" i="25"/>
  <c r="G58" i="25"/>
  <c r="E58" i="25"/>
  <c r="L57" i="25"/>
  <c r="K57" i="25"/>
  <c r="M57" i="25" s="1"/>
  <c r="F57" i="25"/>
  <c r="L56" i="25"/>
  <c r="K56" i="25"/>
  <c r="M56" i="25" s="1"/>
  <c r="L55" i="25"/>
  <c r="K55" i="25"/>
  <c r="M55" i="25" s="1"/>
  <c r="L54" i="25"/>
  <c r="K54" i="25"/>
  <c r="M54" i="25" s="1"/>
  <c r="L53" i="25"/>
  <c r="K53" i="25"/>
  <c r="M53" i="25" s="1"/>
  <c r="F53" i="25"/>
  <c r="L52" i="25"/>
  <c r="K52" i="25"/>
  <c r="M52" i="25" s="1"/>
  <c r="L51" i="25"/>
  <c r="K51" i="25"/>
  <c r="M51" i="25" s="1"/>
  <c r="L50" i="25"/>
  <c r="K50" i="25"/>
  <c r="M50" i="25" s="1"/>
  <c r="L49" i="25"/>
  <c r="K49" i="25"/>
  <c r="M49" i="25" s="1"/>
  <c r="L48" i="25"/>
  <c r="K48" i="25"/>
  <c r="M48" i="25" s="1"/>
  <c r="L47" i="25"/>
  <c r="K47" i="25"/>
  <c r="M47" i="25" s="1"/>
  <c r="F47" i="25"/>
  <c r="L46" i="25"/>
  <c r="K46" i="25"/>
  <c r="M46" i="25" s="1"/>
  <c r="L45" i="25"/>
  <c r="K45" i="25"/>
  <c r="M45" i="25" s="1"/>
  <c r="L44" i="25"/>
  <c r="K44" i="25"/>
  <c r="M44" i="25" s="1"/>
  <c r="L43" i="25"/>
  <c r="K43" i="25"/>
  <c r="M43" i="25" s="1"/>
  <c r="L42" i="25"/>
  <c r="K42" i="25"/>
  <c r="K39" i="25"/>
  <c r="L38" i="25"/>
  <c r="K38" i="25"/>
  <c r="M38" i="25" s="1"/>
  <c r="L37" i="25"/>
  <c r="K37" i="25"/>
  <c r="M37" i="25" s="1"/>
  <c r="L36" i="25"/>
  <c r="K36" i="25"/>
  <c r="M36" i="25" s="1"/>
  <c r="L32" i="25"/>
  <c r="K32" i="25"/>
  <c r="M32" i="25" s="1"/>
  <c r="F32" i="25"/>
  <c r="L31" i="25"/>
  <c r="K31" i="25"/>
  <c r="M31" i="25" s="1"/>
  <c r="L30" i="25"/>
  <c r="K30" i="25"/>
  <c r="M30" i="25" s="1"/>
  <c r="L29" i="25"/>
  <c r="K29" i="25"/>
  <c r="M29" i="25" s="1"/>
  <c r="L28" i="25"/>
  <c r="K28" i="25"/>
  <c r="M28" i="25" s="1"/>
  <c r="L27" i="25"/>
  <c r="M27" i="25"/>
  <c r="F27" i="25"/>
  <c r="L26" i="25"/>
  <c r="K26" i="25"/>
  <c r="M26" i="25" s="1"/>
  <c r="F26" i="25"/>
  <c r="F58" i="25" s="1"/>
  <c r="L25" i="25"/>
  <c r="K25" i="25"/>
  <c r="M25" i="25" s="1"/>
  <c r="K24" i="25"/>
  <c r="M24" i="25" s="1"/>
  <c r="L23" i="25"/>
  <c r="K23" i="25"/>
  <c r="M23" i="25" s="1"/>
  <c r="L22" i="25"/>
  <c r="K22" i="25"/>
  <c r="M22" i="25" s="1"/>
  <c r="L21" i="25"/>
  <c r="K21" i="25"/>
  <c r="M21" i="25" s="1"/>
  <c r="L20" i="25"/>
  <c r="K20" i="25"/>
  <c r="M20" i="25" s="1"/>
  <c r="L19" i="25"/>
  <c r="M19" i="25"/>
  <c r="L18" i="25"/>
  <c r="K18" i="25"/>
  <c r="M18" i="25" s="1"/>
  <c r="L17" i="25"/>
  <c r="K17" i="25"/>
  <c r="M17" i="25" s="1"/>
  <c r="L16" i="25"/>
  <c r="K16" i="25"/>
  <c r="M16" i="25" s="1"/>
  <c r="L15" i="25"/>
  <c r="K15" i="25"/>
  <c r="M15" i="25" s="1"/>
  <c r="L14" i="25"/>
  <c r="K14" i="25"/>
  <c r="M14" i="25" s="1"/>
  <c r="L13" i="25"/>
  <c r="K13" i="25"/>
  <c r="M13" i="25" s="1"/>
  <c r="L12" i="25"/>
  <c r="K12" i="25"/>
  <c r="M12" i="25" s="1"/>
  <c r="L11" i="25"/>
  <c r="K11" i="25"/>
  <c r="M11" i="25" s="1"/>
  <c r="L10" i="25"/>
  <c r="K10" i="25"/>
  <c r="M10" i="25" s="1"/>
  <c r="L9" i="25"/>
  <c r="K9" i="25"/>
  <c r="M9" i="25" s="1"/>
  <c r="L8" i="25"/>
  <c r="K8" i="25"/>
  <c r="M8" i="25" s="1"/>
  <c r="L7" i="25"/>
  <c r="K7" i="25"/>
  <c r="M7" i="25" s="1"/>
  <c r="K58" i="25" l="1"/>
  <c r="L58" i="25"/>
  <c r="M42" i="25"/>
  <c r="M58" i="25" s="1"/>
</calcChain>
</file>

<file path=xl/comments1.xml><?xml version="1.0" encoding="utf-8"?>
<comments xmlns="http://schemas.openxmlformats.org/spreadsheetml/2006/main">
  <authors>
    <author>Author</author>
  </authors>
  <commentList>
    <comment ref="D5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ТЕЗИ ТАКСИ ГИ ПЛАЩА ФОТИНОВ ОТ 136 А , СТ 1 , ТЪЙ КАТО ИМ ПОЛЗВА ПАРКО МЯСТОТО, КОГАТО ТЯХ ГИ НЯМА. НАЕМЪТ Е 50 ЛВ НА МЕСЕЦ.</t>
        </r>
      </text>
    </comment>
  </commentList>
</comments>
</file>

<file path=xl/sharedStrings.xml><?xml version="1.0" encoding="utf-8"?>
<sst xmlns="http://schemas.openxmlformats.org/spreadsheetml/2006/main" count="244" uniqueCount="128">
  <si>
    <t>№</t>
  </si>
  <si>
    <t>Ет</t>
  </si>
  <si>
    <t>Обект</t>
  </si>
  <si>
    <t>I</t>
  </si>
  <si>
    <t>ап.1</t>
  </si>
  <si>
    <t>ап.2</t>
  </si>
  <si>
    <t>II</t>
  </si>
  <si>
    <t>ап.5</t>
  </si>
  <si>
    <t>ап.6</t>
  </si>
  <si>
    <t>ап.7</t>
  </si>
  <si>
    <t>ап.9</t>
  </si>
  <si>
    <t>ап.10</t>
  </si>
  <si>
    <t>III</t>
  </si>
  <si>
    <t>ап.18</t>
  </si>
  <si>
    <t>ап.19</t>
  </si>
  <si>
    <t>ап.22</t>
  </si>
  <si>
    <t>ап.23</t>
  </si>
  <si>
    <t>IV</t>
  </si>
  <si>
    <t>ап.31</t>
  </si>
  <si>
    <t>ап.32</t>
  </si>
  <si>
    <t>ап.33</t>
  </si>
  <si>
    <t>ап.34</t>
  </si>
  <si>
    <t>ап.35</t>
  </si>
  <si>
    <t>ап.36</t>
  </si>
  <si>
    <t>V</t>
  </si>
  <si>
    <t>VI</t>
  </si>
  <si>
    <t>VII</t>
  </si>
  <si>
    <t>ап.3</t>
  </si>
  <si>
    <t>ап.4</t>
  </si>
  <si>
    <t>ап.11</t>
  </si>
  <si>
    <t>ап.12</t>
  </si>
  <si>
    <t>ап.13</t>
  </si>
  <si>
    <t>ап.14</t>
  </si>
  <si>
    <t>ап.15</t>
  </si>
  <si>
    <t>ап.16</t>
  </si>
  <si>
    <t>ап.17</t>
  </si>
  <si>
    <t>ап.24</t>
  </si>
  <si>
    <t>ап.25</t>
  </si>
  <si>
    <t>ап.26</t>
  </si>
  <si>
    <t>ап.27</t>
  </si>
  <si>
    <t>ап.29</t>
  </si>
  <si>
    <t>ап.30</t>
  </si>
  <si>
    <t>ап.37</t>
  </si>
  <si>
    <t>ап.38</t>
  </si>
  <si>
    <t>ап.39</t>
  </si>
  <si>
    <t>ап.40</t>
  </si>
  <si>
    <t>ап.41</t>
  </si>
  <si>
    <t>ап.42</t>
  </si>
  <si>
    <t>ст.1</t>
  </si>
  <si>
    <t>ст.2</t>
  </si>
  <si>
    <t>ст.3</t>
  </si>
  <si>
    <t>ст.4</t>
  </si>
  <si>
    <t>Радостин Цанев</t>
  </si>
  <si>
    <t>VІ</t>
  </si>
  <si>
    <t>ст.7</t>
  </si>
  <si>
    <t>VІI</t>
  </si>
  <si>
    <t>Зим.Г.</t>
  </si>
  <si>
    <t>Сп.К.</t>
  </si>
  <si>
    <t>Христо Александров</t>
  </si>
  <si>
    <t>ап.20</t>
  </si>
  <si>
    <t>ап.21</t>
  </si>
  <si>
    <t>Илиян Костов</t>
  </si>
  <si>
    <t>IX</t>
  </si>
  <si>
    <t>X</t>
  </si>
  <si>
    <t>XI</t>
  </si>
  <si>
    <t>XII</t>
  </si>
  <si>
    <t>VIII</t>
  </si>
  <si>
    <t>Христо Стоянов</t>
  </si>
  <si>
    <t>Божидар Атанасов</t>
  </si>
  <si>
    <t>Ивайло Бачийски</t>
  </si>
  <si>
    <t>Мария Петкова</t>
  </si>
  <si>
    <t>Живко Желязков</t>
  </si>
  <si>
    <t>Андрей Стоянов</t>
  </si>
  <si>
    <t>Ивайло Боюклиев</t>
  </si>
  <si>
    <t>Торрейес БГ ООД - Валентин Стойчев</t>
  </si>
  <si>
    <t>Невена Траханова</t>
  </si>
  <si>
    <t>Христо Тегарков</t>
  </si>
  <si>
    <t>Петър Миланов</t>
  </si>
  <si>
    <t>Георги Чолаков               наем - Генчо Генчев</t>
  </si>
  <si>
    <t xml:space="preserve">Андрей Стоянов </t>
  </si>
  <si>
    <t>Иван Дренников</t>
  </si>
  <si>
    <t>Павел Желязков               Елена 0887778741</t>
  </si>
  <si>
    <t>Собственик:</t>
  </si>
  <si>
    <t>Петър Рачев</t>
  </si>
  <si>
    <t>Златина Андреева</t>
  </si>
  <si>
    <t>Иво Кърлов</t>
  </si>
  <si>
    <t>Красимир Бъчваров</t>
  </si>
  <si>
    <t>Мартина Стоянова</t>
  </si>
  <si>
    <t>Петър Стоянов</t>
  </si>
  <si>
    <t>Злата Георгиева</t>
  </si>
  <si>
    <t>ВХОД А</t>
  </si>
  <si>
    <t>ВХОД Б</t>
  </si>
  <si>
    <t>БЛОК 136</t>
  </si>
  <si>
    <t>Наско Захариев</t>
  </si>
  <si>
    <t>Платени за 2017:</t>
  </si>
  <si>
    <t>Кристиан Атанасов</t>
  </si>
  <si>
    <t>Дължими за 2017г</t>
  </si>
  <si>
    <t>Живу-щи</t>
  </si>
  <si>
    <t>Венета Иванова</t>
  </si>
  <si>
    <t>Милена Николаева</t>
  </si>
  <si>
    <t>Ваня Долдурова</t>
  </si>
  <si>
    <t>Надка Стойнова</t>
  </si>
  <si>
    <t>Михайл Михайлов</t>
  </si>
  <si>
    <t>Иван Гяхов</t>
  </si>
  <si>
    <t xml:space="preserve">Анна Андреева  </t>
  </si>
  <si>
    <t>Виолета Симеонова</t>
  </si>
  <si>
    <t xml:space="preserve">Такса възрастен </t>
  </si>
  <si>
    <t xml:space="preserve">Ива Илиева </t>
  </si>
  <si>
    <t xml:space="preserve">Силвия  Дончева </t>
  </si>
  <si>
    <t>Ид.части%:</t>
  </si>
  <si>
    <t>Куче:</t>
  </si>
  <si>
    <t>ОБЩО ЗА БЛОК 136:</t>
  </si>
  <si>
    <t>Вноска  за 2018г:</t>
  </si>
  <si>
    <t>Фонд ремонт и обновяване:</t>
  </si>
  <si>
    <t>Разпределени между ап.16 и ап.30</t>
  </si>
  <si>
    <t>Богомил Богомилов</t>
  </si>
  <si>
    <t>Торрейес БГ ООД - Велина/Жени</t>
  </si>
  <si>
    <t>Обща вноска  за 2018г:</t>
  </si>
  <si>
    <t>Такса вход 2018г</t>
  </si>
  <si>
    <t>ФРО</t>
  </si>
  <si>
    <t>ВХОД</t>
  </si>
  <si>
    <t>16лв</t>
  </si>
  <si>
    <t>Николай Кендеров</t>
  </si>
  <si>
    <t>Легенда:</t>
  </si>
  <si>
    <t>в брой</t>
  </si>
  <si>
    <t>по банка</t>
  </si>
  <si>
    <t>диск карбофлексен за метал ф125</t>
  </si>
  <si>
    <t>Теодора Моева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</si>
</sst>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?_);_(@_)"/>
    <numFmt numFmtId="165" formatCode="#,##0.0_);\(#,##0.0\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5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11" fillId="0" borderId="0" xfId="0" applyFont="1"/>
    <xf numFmtId="0" fontId="9" fillId="2" borderId="12" xfId="0" applyFont="1" applyFill="1" applyBorder="1"/>
    <xf numFmtId="1" fontId="14" fillId="3" borderId="5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" fontId="14" fillId="3" borderId="1" xfId="2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1" fontId="14" fillId="3" borderId="22" xfId="2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2" fontId="14" fillId="3" borderId="5" xfId="2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2" fontId="14" fillId="3" borderId="1" xfId="2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66" fontId="9" fillId="0" borderId="22" xfId="0" applyNumberFormat="1" applyFont="1" applyBorder="1" applyAlignment="1">
      <alignment horizontal="center" vertical="center"/>
    </xf>
    <xf numFmtId="2" fontId="14" fillId="3" borderId="22" xfId="2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1" fontId="14" fillId="3" borderId="31" xfId="2" applyNumberFormat="1" applyFont="1" applyFill="1" applyBorder="1" applyAlignment="1">
      <alignment horizontal="center" vertical="center" wrapText="1"/>
    </xf>
    <xf numFmtId="1" fontId="14" fillId="3" borderId="33" xfId="2" applyNumberFormat="1" applyFont="1" applyFill="1" applyBorder="1" applyAlignment="1">
      <alignment horizontal="center" vertical="center" wrapText="1"/>
    </xf>
    <xf numFmtId="1" fontId="14" fillId="3" borderId="35" xfId="2" applyNumberFormat="1" applyFont="1" applyFill="1" applyBorder="1" applyAlignment="1">
      <alignment horizontal="center" vertical="center" wrapText="1"/>
    </xf>
    <xf numFmtId="1" fontId="16" fillId="2" borderId="18" xfId="2" applyNumberFormat="1" applyFont="1" applyFill="1" applyBorder="1" applyAlignment="1">
      <alignment horizontal="center" vertical="center" wrapText="1"/>
    </xf>
    <xf numFmtId="1" fontId="16" fillId="2" borderId="7" xfId="2" applyNumberFormat="1" applyFont="1" applyFill="1" applyBorder="1" applyAlignment="1">
      <alignment horizontal="center" vertical="center" wrapText="1"/>
    </xf>
    <xf numFmtId="1" fontId="14" fillId="3" borderId="34" xfId="2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1" fontId="17" fillId="4" borderId="1" xfId="2" applyNumberFormat="1" applyFont="1" applyFill="1" applyBorder="1" applyAlignment="1">
      <alignment horizontal="center" vertical="center" wrapText="1"/>
    </xf>
    <xf numFmtId="1" fontId="17" fillId="4" borderId="33" xfId="2" applyNumberFormat="1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/>
    </xf>
    <xf numFmtId="2" fontId="17" fillId="4" borderId="1" xfId="2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0" xfId="0" applyFont="1" applyFill="1"/>
    <xf numFmtId="0" fontId="9" fillId="4" borderId="0" xfId="0" applyFont="1" applyFill="1"/>
    <xf numFmtId="2" fontId="12" fillId="3" borderId="1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1" fontId="14" fillId="4" borderId="5" xfId="2" applyNumberFormat="1" applyFont="1" applyFill="1" applyBorder="1" applyAlignment="1">
      <alignment horizontal="center" vertical="center" wrapText="1"/>
    </xf>
    <xf numFmtId="1" fontId="14" fillId="4" borderId="31" xfId="2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20" fillId="0" borderId="0" xfId="0" applyFont="1"/>
    <xf numFmtId="1" fontId="16" fillId="2" borderId="0" xfId="2" applyNumberFormat="1" applyFont="1" applyFill="1" applyBorder="1" applyAlignment="1">
      <alignment horizontal="center" vertical="center" wrapText="1"/>
    </xf>
    <xf numFmtId="49" fontId="15" fillId="5" borderId="21" xfId="2" applyNumberFormat="1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5" fillId="5" borderId="20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left" vertical="center" wrapText="1"/>
    </xf>
    <xf numFmtId="0" fontId="13" fillId="4" borderId="5" xfId="2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/>
    </xf>
    <xf numFmtId="165" fontId="13" fillId="4" borderId="5" xfId="2" applyNumberFormat="1" applyFont="1" applyFill="1" applyBorder="1" applyAlignment="1">
      <alignment horizontal="center" vertical="center"/>
    </xf>
    <xf numFmtId="1" fontId="15" fillId="4" borderId="41" xfId="2" applyNumberFormat="1" applyFont="1" applyFill="1" applyBorder="1" applyAlignment="1">
      <alignment horizontal="center" vertical="center"/>
    </xf>
    <xf numFmtId="0" fontId="18" fillId="4" borderId="39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/>
    </xf>
    <xf numFmtId="1" fontId="15" fillId="0" borderId="42" xfId="2" applyNumberFormat="1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8" fillId="4" borderId="14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5" fontId="18" fillId="4" borderId="1" xfId="2" applyNumberFormat="1" applyFont="1" applyFill="1" applyBorder="1" applyAlignment="1">
      <alignment horizontal="center" vertical="center"/>
    </xf>
    <xf numFmtId="1" fontId="19" fillId="4" borderId="42" xfId="2" applyNumberFormat="1" applyFont="1" applyFill="1" applyBorder="1" applyAlignment="1">
      <alignment horizontal="center" vertical="center"/>
    </xf>
    <xf numFmtId="0" fontId="18" fillId="4" borderId="37" xfId="2" applyFont="1" applyFill="1" applyBorder="1" applyAlignment="1">
      <alignment horizontal="center" vertical="center"/>
    </xf>
    <xf numFmtId="0" fontId="18" fillId="4" borderId="44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 wrapText="1"/>
    </xf>
    <xf numFmtId="2" fontId="15" fillId="2" borderId="20" xfId="2" applyNumberFormat="1" applyFont="1" applyFill="1" applyBorder="1" applyAlignment="1">
      <alignment horizontal="center" vertical="center" wrapText="1"/>
    </xf>
    <xf numFmtId="49" fontId="15" fillId="2" borderId="3" xfId="2" applyNumberFormat="1" applyFont="1" applyFill="1" applyBorder="1" applyAlignment="1">
      <alignment horizontal="center" vertical="center" wrapText="1"/>
    </xf>
    <xf numFmtId="2" fontId="15" fillId="2" borderId="21" xfId="2" applyNumberFormat="1" applyFont="1" applyFill="1" applyBorder="1" applyAlignment="1">
      <alignment horizontal="center" vertical="center" wrapText="1"/>
    </xf>
    <xf numFmtId="0" fontId="15" fillId="2" borderId="26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49" fontId="15" fillId="2" borderId="21" xfId="2" applyNumberFormat="1" applyFont="1" applyFill="1" applyBorder="1" applyAlignment="1">
      <alignment horizontal="center" vertical="center" wrapText="1"/>
    </xf>
    <xf numFmtId="2" fontId="15" fillId="2" borderId="0" xfId="2" applyNumberFormat="1" applyFont="1" applyFill="1" applyBorder="1" applyAlignment="1">
      <alignment horizontal="center" vertical="center" wrapText="1"/>
    </xf>
    <xf numFmtId="1" fontId="15" fillId="2" borderId="30" xfId="2" applyNumberFormat="1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3" fillId="0" borderId="27" xfId="2" applyFont="1" applyFill="1" applyBorder="1" applyAlignment="1">
      <alignment horizontal="center" vertical="center"/>
    </xf>
    <xf numFmtId="0" fontId="13" fillId="0" borderId="35" xfId="2" applyFont="1" applyFill="1" applyBorder="1" applyAlignment="1">
      <alignment horizontal="center" vertical="center"/>
    </xf>
    <xf numFmtId="0" fontId="13" fillId="0" borderId="36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wrapText="1"/>
    </xf>
    <xf numFmtId="0" fontId="13" fillId="2" borderId="37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wrapText="1"/>
    </xf>
    <xf numFmtId="0" fontId="13" fillId="0" borderId="22" xfId="2" applyFont="1" applyFill="1" applyBorder="1" applyAlignment="1">
      <alignment horizontal="center" vertical="center" wrapText="1"/>
    </xf>
    <xf numFmtId="165" fontId="13" fillId="0" borderId="22" xfId="2" applyNumberFormat="1" applyFont="1" applyFill="1" applyBorder="1" applyAlignment="1">
      <alignment horizontal="center" vertical="center"/>
    </xf>
    <xf numFmtId="1" fontId="15" fillId="0" borderId="43" xfId="2" applyNumberFormat="1" applyFont="1" applyFill="1" applyBorder="1" applyAlignment="1">
      <alignment horizontal="center" vertical="center"/>
    </xf>
    <xf numFmtId="0" fontId="13" fillId="2" borderId="38" xfId="2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13" fillId="0" borderId="24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vertical="center" wrapText="1"/>
    </xf>
    <xf numFmtId="0" fontId="5" fillId="2" borderId="28" xfId="2" applyFont="1" applyFill="1" applyBorder="1" applyAlignment="1">
      <alignment vertical="center" wrapText="1"/>
    </xf>
    <xf numFmtId="0" fontId="5" fillId="2" borderId="12" xfId="2" applyFont="1" applyFill="1" applyBorder="1" applyAlignment="1">
      <alignment vertical="center" wrapText="1"/>
    </xf>
    <xf numFmtId="164" fontId="7" fillId="2" borderId="12" xfId="2" applyNumberFormat="1" applyFont="1" applyFill="1" applyBorder="1" applyAlignment="1">
      <alignment horizontal="center" vertical="center"/>
    </xf>
    <xf numFmtId="2" fontId="5" fillId="2" borderId="12" xfId="2" applyNumberFormat="1" applyFont="1" applyFill="1" applyBorder="1" applyAlignment="1">
      <alignment horizontal="center" vertical="center" wrapText="1"/>
    </xf>
    <xf numFmtId="1" fontId="5" fillId="2" borderId="12" xfId="2" applyNumberFormat="1" applyFont="1" applyFill="1" applyBorder="1" applyAlignment="1">
      <alignment horizontal="center" vertical="center" wrapText="1"/>
    </xf>
    <xf numFmtId="1" fontId="6" fillId="2" borderId="12" xfId="2" applyNumberFormat="1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3" fillId="3" borderId="4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center" vertical="center" wrapText="1"/>
    </xf>
    <xf numFmtId="166" fontId="13" fillId="0" borderId="5" xfId="2" applyNumberFormat="1" applyFont="1" applyFill="1" applyBorder="1" applyAlignment="1">
      <alignment horizontal="center" vertical="center"/>
    </xf>
    <xf numFmtId="1" fontId="15" fillId="0" borderId="41" xfId="2" applyNumberFormat="1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 vertical="center"/>
    </xf>
    <xf numFmtId="166" fontId="18" fillId="4" borderId="1" xfId="2" applyNumberFormat="1" applyFont="1" applyFill="1" applyBorder="1" applyAlignment="1">
      <alignment horizontal="center" vertical="center"/>
    </xf>
    <xf numFmtId="0" fontId="13" fillId="4" borderId="14" xfId="2" applyFont="1" applyFill="1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0" fontId="13" fillId="4" borderId="1" xfId="2" applyFont="1" applyFill="1" applyBorder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0" borderId="1" xfId="2" quotePrefix="1" applyFont="1" applyFill="1" applyBorder="1" applyAlignment="1">
      <alignment horizontal="center" vertical="center"/>
    </xf>
    <xf numFmtId="0" fontId="13" fillId="0" borderId="33" xfId="2" quotePrefix="1" applyFont="1" applyFill="1" applyBorder="1" applyAlignment="1">
      <alignment horizontal="center" vertical="center"/>
    </xf>
    <xf numFmtId="0" fontId="13" fillId="0" borderId="2" xfId="2" quotePrefix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/>
    </xf>
    <xf numFmtId="166" fontId="13" fillId="0" borderId="22" xfId="2" applyNumberFormat="1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center" vertical="center"/>
    </xf>
    <xf numFmtId="1" fontId="15" fillId="2" borderId="12" xfId="2" applyNumberFormat="1" applyFont="1" applyFill="1" applyBorder="1" applyAlignment="1">
      <alignment horizontal="center" vertical="center"/>
    </xf>
    <xf numFmtId="1" fontId="15" fillId="2" borderId="3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3" fillId="2" borderId="3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40" xfId="2" applyFont="1" applyFill="1" applyBorder="1" applyAlignment="1">
      <alignment horizontal="center" vertical="center"/>
    </xf>
    <xf numFmtId="0" fontId="13" fillId="2" borderId="27" xfId="2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37" xfId="2" quotePrefix="1" applyFont="1" applyFill="1" applyBorder="1" applyAlignment="1">
      <alignment horizontal="center" vertical="center"/>
    </xf>
    <xf numFmtId="0" fontId="13" fillId="2" borderId="1" xfId="2" quotePrefix="1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vertical="center"/>
    </xf>
    <xf numFmtId="0" fontId="18" fillId="3" borderId="1" xfId="2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5" fillId="5" borderId="20" xfId="2" applyFont="1" applyFill="1" applyBorder="1" applyAlignment="1">
      <alignment horizontal="center" vertical="center" wrapText="1"/>
    </xf>
    <xf numFmtId="0" fontId="15" fillId="5" borderId="30" xfId="2" applyFont="1" applyFill="1" applyBorder="1" applyAlignment="1">
      <alignment horizontal="center" vertical="center" wrapText="1"/>
    </xf>
    <xf numFmtId="0" fontId="15" fillId="5" borderId="21" xfId="2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5" fillId="5" borderId="26" xfId="2" applyFont="1" applyFill="1" applyBorder="1" applyAlignment="1">
      <alignment horizontal="center" vertical="center" wrapText="1"/>
    </xf>
    <xf numFmtId="0" fontId="15" fillId="5" borderId="7" xfId="2" applyFont="1" applyFill="1" applyBorder="1" applyAlignment="1">
      <alignment horizontal="center" vertical="center" wrapText="1"/>
    </xf>
    <xf numFmtId="0" fontId="6" fillId="5" borderId="20" xfId="2" applyFont="1" applyFill="1" applyBorder="1" applyAlignment="1">
      <alignment horizontal="center" vertical="center" wrapText="1"/>
    </xf>
    <xf numFmtId="0" fontId="6" fillId="5" borderId="30" xfId="2" applyFont="1" applyFill="1" applyBorder="1" applyAlignment="1">
      <alignment horizontal="center" vertical="center" wrapText="1"/>
    </xf>
    <xf numFmtId="0" fontId="6" fillId="5" borderId="21" xfId="2" applyFont="1" applyFill="1" applyBorder="1" applyAlignment="1">
      <alignment horizontal="center" vertical="center" wrapText="1"/>
    </xf>
    <xf numFmtId="0" fontId="15" fillId="5" borderId="29" xfId="2" applyFont="1" applyFill="1" applyBorder="1" applyAlignment="1">
      <alignment horizontal="center" vertical="center" wrapText="1"/>
    </xf>
    <xf numFmtId="0" fontId="15" fillId="5" borderId="25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2" fontId="15" fillId="5" borderId="20" xfId="2" applyNumberFormat="1" applyFont="1" applyFill="1" applyBorder="1" applyAlignment="1">
      <alignment horizontal="center" vertical="center" wrapText="1"/>
    </xf>
    <xf numFmtId="2" fontId="15" fillId="5" borderId="30" xfId="2" applyNumberFormat="1" applyFont="1" applyFill="1" applyBorder="1" applyAlignment="1">
      <alignment horizontal="center" vertical="center" wrapText="1"/>
    </xf>
    <xf numFmtId="2" fontId="15" fillId="5" borderId="21" xfId="2" applyNumberFormat="1" applyFont="1" applyFill="1" applyBorder="1" applyAlignment="1">
      <alignment horizontal="center" vertical="center" wrapText="1"/>
    </xf>
    <xf numFmtId="1" fontId="16" fillId="5" borderId="20" xfId="2" applyNumberFormat="1" applyFont="1" applyFill="1" applyBorder="1" applyAlignment="1">
      <alignment horizontal="center" vertical="center" wrapText="1"/>
    </xf>
    <xf numFmtId="1" fontId="16" fillId="5" borderId="30" xfId="2" applyNumberFormat="1" applyFont="1" applyFill="1" applyBorder="1" applyAlignment="1">
      <alignment horizontal="center" vertical="center" wrapText="1"/>
    </xf>
    <xf numFmtId="1" fontId="16" fillId="5" borderId="21" xfId="2" applyNumberFormat="1" applyFont="1" applyFill="1" applyBorder="1" applyAlignment="1">
      <alignment horizontal="center" vertical="center" wrapText="1"/>
    </xf>
    <xf numFmtId="1" fontId="16" fillId="5" borderId="19" xfId="2" applyNumberFormat="1" applyFont="1" applyFill="1" applyBorder="1" applyAlignment="1">
      <alignment horizontal="center" vertical="center" wrapText="1"/>
    </xf>
    <xf numFmtId="1" fontId="16" fillId="5" borderId="0" xfId="2" applyNumberFormat="1" applyFont="1" applyFill="1" applyBorder="1" applyAlignment="1">
      <alignment horizontal="center" vertical="center" wrapText="1"/>
    </xf>
    <xf numFmtId="1" fontId="15" fillId="5" borderId="20" xfId="2" applyNumberFormat="1" applyFont="1" applyFill="1" applyBorder="1" applyAlignment="1">
      <alignment horizontal="center" vertical="center" wrapText="1"/>
    </xf>
    <xf numFmtId="1" fontId="15" fillId="5" borderId="30" xfId="2" applyNumberFormat="1" applyFont="1" applyFill="1" applyBorder="1" applyAlignment="1">
      <alignment horizontal="center" vertical="center" wrapText="1"/>
    </xf>
    <xf numFmtId="1" fontId="15" fillId="5" borderId="21" xfId="2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5" fillId="5" borderId="11" xfId="2" applyFont="1" applyFill="1" applyBorder="1" applyAlignment="1">
      <alignment horizontal="center" vertical="center" wrapText="1"/>
    </xf>
    <xf numFmtId="0" fontId="15" fillId="5" borderId="13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20" xfId="2" applyFont="1" applyFill="1" applyBorder="1" applyAlignment="1">
      <alignment horizontal="center" vertical="center" wrapText="1"/>
    </xf>
    <xf numFmtId="0" fontId="15" fillId="2" borderId="21" xfId="2" applyFont="1" applyFill="1" applyBorder="1" applyAlignment="1">
      <alignment horizontal="center" vertical="center" wrapText="1"/>
    </xf>
    <xf numFmtId="0" fontId="15" fillId="2" borderId="19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1" fontId="16" fillId="2" borderId="20" xfId="2" applyNumberFormat="1" applyFont="1" applyFill="1" applyBorder="1" applyAlignment="1">
      <alignment horizontal="center" vertical="center" wrapText="1"/>
    </xf>
    <xf numFmtId="1" fontId="16" fillId="2" borderId="21" xfId="2" applyNumberFormat="1" applyFont="1" applyFill="1" applyBorder="1" applyAlignment="1">
      <alignment horizontal="center" vertical="center" wrapText="1"/>
    </xf>
    <xf numFmtId="1" fontId="15" fillId="2" borderId="20" xfId="2" applyNumberFormat="1" applyFont="1" applyFill="1" applyBorder="1" applyAlignment="1">
      <alignment horizontal="center" vertical="center" wrapText="1"/>
    </xf>
    <xf numFmtId="1" fontId="15" fillId="2" borderId="21" xfId="2" applyNumberFormat="1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13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96"/>
  <sheetViews>
    <sheetView tabSelected="1" zoomScaleNormal="100" workbookViewId="0">
      <selection activeCell="T22" sqref="T22"/>
    </sheetView>
  </sheetViews>
  <sheetFormatPr defaultRowHeight="15" x14ac:dyDescent="0.25"/>
  <cols>
    <col min="1" max="1" width="3" style="2" bestFit="1" customWidth="1"/>
    <col min="2" max="2" width="3.140625" style="2" bestFit="1" customWidth="1"/>
    <col min="3" max="3" width="6.5703125" style="2" bestFit="1" customWidth="1"/>
    <col min="4" max="4" width="19.85546875" style="1" customWidth="1"/>
    <col min="5" max="5" width="5" style="3" customWidth="1"/>
    <col min="6" max="6" width="11" style="3" customWidth="1"/>
    <col min="7" max="7" width="9.140625" style="3" customWidth="1"/>
    <col min="8" max="8" width="10" style="3" customWidth="1"/>
    <col min="9" max="9" width="7.42578125" style="4" customWidth="1"/>
    <col min="10" max="10" width="9" style="5" customWidth="1"/>
    <col min="11" max="11" width="12.42578125" style="6" customWidth="1"/>
    <col min="12" max="12" width="9" style="6" customWidth="1"/>
    <col min="13" max="13" width="7.42578125" style="6" customWidth="1"/>
    <col min="14" max="14" width="5.7109375" style="3" customWidth="1"/>
    <col min="15" max="15" width="6.140625" style="3" bestFit="1" customWidth="1"/>
    <col min="16" max="16" width="5.140625" style="3" bestFit="1" customWidth="1"/>
    <col min="17" max="17" width="6.140625" style="3" bestFit="1" customWidth="1"/>
    <col min="18" max="18" width="5.140625" style="3" bestFit="1" customWidth="1"/>
    <col min="19" max="19" width="6.140625" style="3" bestFit="1" customWidth="1"/>
    <col min="20" max="20" width="5.140625" style="3" bestFit="1" customWidth="1"/>
    <col min="21" max="21" width="6.140625" style="3" bestFit="1" customWidth="1"/>
    <col min="22" max="22" width="5.140625" style="3" bestFit="1" customWidth="1"/>
    <col min="23" max="23" width="6.140625" style="3" bestFit="1" customWidth="1"/>
    <col min="24" max="24" width="5.140625" style="3" bestFit="1" customWidth="1"/>
    <col min="25" max="25" width="6.140625" style="3" bestFit="1" customWidth="1"/>
    <col min="26" max="26" width="5.140625" style="3" bestFit="1" customWidth="1"/>
    <col min="27" max="27" width="6.140625" style="3" bestFit="1" customWidth="1"/>
    <col min="28" max="28" width="5.5703125" style="3" bestFit="1" customWidth="1"/>
    <col min="29" max="29" width="6.140625" style="3" bestFit="1" customWidth="1"/>
    <col min="30" max="30" width="5.140625" style="3" bestFit="1" customWidth="1"/>
    <col min="31" max="31" width="6.140625" style="3" bestFit="1" customWidth="1"/>
    <col min="32" max="32" width="6.28515625" style="3" bestFit="1" customWidth="1"/>
    <col min="33" max="33" width="6.140625" style="3" bestFit="1" customWidth="1"/>
    <col min="34" max="34" width="6.28515625" style="3" bestFit="1" customWidth="1"/>
    <col min="35" max="35" width="6.140625" style="3" bestFit="1" customWidth="1"/>
    <col min="36" max="36" width="6.28515625" style="3" bestFit="1" customWidth="1"/>
    <col min="37" max="37" width="6.140625" style="3" bestFit="1" customWidth="1"/>
    <col min="38" max="16384" width="9.140625" style="1"/>
  </cols>
  <sheetData>
    <row r="1" spans="1:37" ht="15.75" thickBot="1" x14ac:dyDescent="0.3"/>
    <row r="2" spans="1:37" ht="15.75" thickBot="1" x14ac:dyDescent="0.3">
      <c r="A2" s="156" t="s">
        <v>92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8"/>
      <c r="AK2" s="159"/>
    </row>
    <row r="3" spans="1:37" ht="15.75" thickBot="1" x14ac:dyDescent="0.3">
      <c r="A3" s="160" t="s">
        <v>0</v>
      </c>
      <c r="B3" s="163" t="s">
        <v>1</v>
      </c>
      <c r="C3" s="160" t="s">
        <v>2</v>
      </c>
      <c r="D3" s="163" t="s">
        <v>82</v>
      </c>
      <c r="E3" s="166" t="s">
        <v>97</v>
      </c>
      <c r="F3" s="160" t="s">
        <v>96</v>
      </c>
      <c r="G3" s="169" t="s">
        <v>94</v>
      </c>
      <c r="H3" s="160" t="s">
        <v>106</v>
      </c>
      <c r="I3" s="169" t="s">
        <v>110</v>
      </c>
      <c r="J3" s="172" t="s">
        <v>109</v>
      </c>
      <c r="K3" s="175" t="s">
        <v>113</v>
      </c>
      <c r="L3" s="178" t="s">
        <v>118</v>
      </c>
      <c r="M3" s="180" t="s">
        <v>117</v>
      </c>
      <c r="N3" s="183">
        <v>2018</v>
      </c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4"/>
    </row>
    <row r="4" spans="1:37" ht="15.75" thickBot="1" x14ac:dyDescent="0.3">
      <c r="A4" s="161"/>
      <c r="B4" s="164"/>
      <c r="C4" s="161"/>
      <c r="D4" s="164"/>
      <c r="E4" s="167"/>
      <c r="F4" s="161"/>
      <c r="G4" s="170"/>
      <c r="H4" s="162"/>
      <c r="I4" s="170"/>
      <c r="J4" s="173"/>
      <c r="K4" s="176"/>
      <c r="L4" s="179"/>
      <c r="M4" s="181"/>
      <c r="N4" s="185" t="s">
        <v>3</v>
      </c>
      <c r="O4" s="186"/>
      <c r="P4" s="185" t="s">
        <v>6</v>
      </c>
      <c r="Q4" s="186"/>
      <c r="R4" s="185" t="s">
        <v>12</v>
      </c>
      <c r="S4" s="186"/>
      <c r="T4" s="185" t="s">
        <v>17</v>
      </c>
      <c r="U4" s="187"/>
      <c r="V4" s="185" t="s">
        <v>24</v>
      </c>
      <c r="W4" s="186"/>
      <c r="X4" s="185" t="s">
        <v>25</v>
      </c>
      <c r="Y4" s="186"/>
      <c r="Z4" s="185" t="s">
        <v>26</v>
      </c>
      <c r="AA4" s="186"/>
      <c r="AB4" s="185" t="s">
        <v>66</v>
      </c>
      <c r="AC4" s="186"/>
      <c r="AD4" s="185" t="s">
        <v>62</v>
      </c>
      <c r="AE4" s="186"/>
      <c r="AF4" s="185" t="s">
        <v>63</v>
      </c>
      <c r="AG4" s="186"/>
      <c r="AH4" s="185" t="s">
        <v>64</v>
      </c>
      <c r="AI4" s="187"/>
      <c r="AJ4" s="185" t="s">
        <v>65</v>
      </c>
      <c r="AK4" s="186"/>
    </row>
    <row r="5" spans="1:37" ht="25.5" customHeight="1" thickBot="1" x14ac:dyDescent="0.3">
      <c r="A5" s="162"/>
      <c r="B5" s="165"/>
      <c r="C5" s="162"/>
      <c r="D5" s="165"/>
      <c r="E5" s="168"/>
      <c r="F5" s="162"/>
      <c r="G5" s="171"/>
      <c r="H5" s="50" t="s">
        <v>121</v>
      </c>
      <c r="I5" s="171"/>
      <c r="J5" s="174"/>
      <c r="K5" s="177"/>
      <c r="L5" s="179"/>
      <c r="M5" s="182"/>
      <c r="N5" s="51" t="s">
        <v>119</v>
      </c>
      <c r="O5" s="52" t="s">
        <v>120</v>
      </c>
      <c r="P5" s="51" t="s">
        <v>119</v>
      </c>
      <c r="Q5" s="52" t="s">
        <v>120</v>
      </c>
      <c r="R5" s="51" t="s">
        <v>119</v>
      </c>
      <c r="S5" s="52" t="s">
        <v>120</v>
      </c>
      <c r="T5" s="51" t="s">
        <v>119</v>
      </c>
      <c r="U5" s="52" t="s">
        <v>120</v>
      </c>
      <c r="V5" s="51" t="s">
        <v>119</v>
      </c>
      <c r="W5" s="52" t="s">
        <v>120</v>
      </c>
      <c r="X5" s="51" t="s">
        <v>119</v>
      </c>
      <c r="Y5" s="52" t="s">
        <v>120</v>
      </c>
      <c r="Z5" s="51" t="s">
        <v>119</v>
      </c>
      <c r="AA5" s="52" t="s">
        <v>120</v>
      </c>
      <c r="AB5" s="51" t="s">
        <v>119</v>
      </c>
      <c r="AC5" s="52" t="s">
        <v>120</v>
      </c>
      <c r="AD5" s="51" t="s">
        <v>119</v>
      </c>
      <c r="AE5" s="52" t="s">
        <v>120</v>
      </c>
      <c r="AF5" s="51" t="s">
        <v>119</v>
      </c>
      <c r="AG5" s="52" t="s">
        <v>120</v>
      </c>
      <c r="AH5" s="51" t="s">
        <v>119</v>
      </c>
      <c r="AI5" s="52" t="s">
        <v>120</v>
      </c>
      <c r="AJ5" s="51" t="s">
        <v>119</v>
      </c>
      <c r="AK5" s="52" t="s">
        <v>120</v>
      </c>
    </row>
    <row r="6" spans="1:37" ht="15.75" thickBot="1" x14ac:dyDescent="0.3">
      <c r="A6" s="185" t="s">
        <v>90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6"/>
    </row>
    <row r="7" spans="1:37" ht="30" customHeight="1" x14ac:dyDescent="0.25">
      <c r="A7" s="53">
        <v>1</v>
      </c>
      <c r="B7" s="54" t="s">
        <v>3</v>
      </c>
      <c r="C7" s="54" t="s">
        <v>4</v>
      </c>
      <c r="D7" s="55" t="s">
        <v>83</v>
      </c>
      <c r="E7" s="56">
        <v>2</v>
      </c>
      <c r="F7" s="57">
        <v>15</v>
      </c>
      <c r="G7" s="57">
        <v>10</v>
      </c>
      <c r="H7" s="58">
        <v>16</v>
      </c>
      <c r="I7" s="58"/>
      <c r="J7" s="44">
        <v>2.34</v>
      </c>
      <c r="K7" s="45">
        <f>600*J7/100</f>
        <v>14.04</v>
      </c>
      <c r="L7" s="46">
        <f>E7*H7+I7</f>
        <v>32</v>
      </c>
      <c r="M7" s="59">
        <f>E7*H7+I7+K7</f>
        <v>46.04</v>
      </c>
      <c r="N7" s="60">
        <v>19</v>
      </c>
      <c r="O7" s="57">
        <v>32</v>
      </c>
      <c r="P7" s="57">
        <v>14</v>
      </c>
      <c r="Q7" s="57">
        <v>32</v>
      </c>
      <c r="R7" s="57">
        <v>14</v>
      </c>
      <c r="S7" s="57">
        <v>32</v>
      </c>
      <c r="T7" s="57">
        <v>14</v>
      </c>
      <c r="U7" s="57">
        <v>32</v>
      </c>
      <c r="V7" s="57">
        <v>14</v>
      </c>
      <c r="W7" s="57">
        <v>32</v>
      </c>
      <c r="X7" s="57">
        <v>14</v>
      </c>
      <c r="Y7" s="57">
        <v>32</v>
      </c>
      <c r="Z7" s="57">
        <v>14</v>
      </c>
      <c r="AA7" s="57">
        <v>32</v>
      </c>
      <c r="AB7" s="57">
        <v>14</v>
      </c>
      <c r="AC7" s="57">
        <v>32</v>
      </c>
      <c r="AD7" s="61"/>
      <c r="AE7" s="61"/>
      <c r="AF7" s="61"/>
      <c r="AG7" s="61"/>
      <c r="AH7" s="61"/>
      <c r="AI7" s="61"/>
      <c r="AJ7" s="62"/>
      <c r="AK7" s="63"/>
    </row>
    <row r="8" spans="1:37" ht="30" customHeight="1" x14ac:dyDescent="0.25">
      <c r="A8" s="64">
        <v>2</v>
      </c>
      <c r="B8" s="65" t="s">
        <v>3</v>
      </c>
      <c r="C8" s="65" t="s">
        <v>48</v>
      </c>
      <c r="D8" s="66" t="s">
        <v>93</v>
      </c>
      <c r="E8" s="67">
        <v>2</v>
      </c>
      <c r="F8" s="10">
        <v>45</v>
      </c>
      <c r="G8" s="10"/>
      <c r="H8" s="68">
        <v>16</v>
      </c>
      <c r="I8" s="68"/>
      <c r="J8" s="43">
        <v>0.96</v>
      </c>
      <c r="K8" s="12">
        <f t="shared" ref="K8:K39" si="0">600*J8/100</f>
        <v>5.76</v>
      </c>
      <c r="L8" s="28">
        <f t="shared" ref="L8:L32" si="1">E8*H8+I8</f>
        <v>32</v>
      </c>
      <c r="M8" s="69">
        <f t="shared" ref="M8:M57" si="2">E8*H8+I8+K8</f>
        <v>37.76</v>
      </c>
      <c r="N8" s="99">
        <v>6</v>
      </c>
      <c r="O8" s="73">
        <v>32</v>
      </c>
      <c r="P8" s="73">
        <v>6</v>
      </c>
      <c r="Q8" s="73">
        <v>32</v>
      </c>
      <c r="R8" s="73">
        <v>6</v>
      </c>
      <c r="S8" s="73">
        <v>32</v>
      </c>
      <c r="T8" s="73">
        <v>6</v>
      </c>
      <c r="U8" s="73">
        <v>32</v>
      </c>
      <c r="V8" s="73">
        <v>6</v>
      </c>
      <c r="W8" s="73">
        <v>32</v>
      </c>
      <c r="X8" s="73">
        <v>6</v>
      </c>
      <c r="Y8" s="73">
        <v>32</v>
      </c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70"/>
      <c r="AK8" s="71"/>
    </row>
    <row r="9" spans="1:37" ht="30" customHeight="1" x14ac:dyDescent="0.25">
      <c r="A9" s="64">
        <v>3</v>
      </c>
      <c r="B9" s="65" t="s">
        <v>3</v>
      </c>
      <c r="C9" s="65" t="s">
        <v>5</v>
      </c>
      <c r="D9" s="66" t="s">
        <v>84</v>
      </c>
      <c r="E9" s="67">
        <v>1.5</v>
      </c>
      <c r="F9" s="10"/>
      <c r="G9" s="10"/>
      <c r="H9" s="68">
        <v>16</v>
      </c>
      <c r="I9" s="68"/>
      <c r="J9" s="43">
        <v>1.98</v>
      </c>
      <c r="K9" s="12">
        <f t="shared" si="0"/>
        <v>11.88</v>
      </c>
      <c r="L9" s="28">
        <f t="shared" si="1"/>
        <v>24</v>
      </c>
      <c r="M9" s="69">
        <f t="shared" si="2"/>
        <v>35.880000000000003</v>
      </c>
      <c r="N9" s="99">
        <v>12</v>
      </c>
      <c r="O9" s="73">
        <v>24</v>
      </c>
      <c r="P9" s="73">
        <v>12</v>
      </c>
      <c r="Q9" s="73">
        <v>24</v>
      </c>
      <c r="R9" s="73">
        <v>12</v>
      </c>
      <c r="S9" s="73">
        <v>24</v>
      </c>
      <c r="T9" s="73">
        <v>12</v>
      </c>
      <c r="U9" s="73">
        <v>24</v>
      </c>
      <c r="V9" s="73">
        <v>12</v>
      </c>
      <c r="W9" s="73">
        <v>24</v>
      </c>
      <c r="X9" s="73">
        <v>12</v>
      </c>
      <c r="Y9" s="73">
        <v>24</v>
      </c>
      <c r="Z9" s="73">
        <v>12</v>
      </c>
      <c r="AA9" s="73">
        <v>24</v>
      </c>
      <c r="AB9" s="65"/>
      <c r="AC9" s="65"/>
      <c r="AD9" s="65"/>
      <c r="AE9" s="65"/>
      <c r="AF9" s="65"/>
      <c r="AG9" s="65"/>
      <c r="AH9" s="65"/>
      <c r="AI9" s="65"/>
      <c r="AJ9" s="70"/>
      <c r="AK9" s="71"/>
    </row>
    <row r="10" spans="1:37" ht="30" customHeight="1" x14ac:dyDescent="0.25">
      <c r="A10" s="64">
        <v>4</v>
      </c>
      <c r="B10" s="65" t="s">
        <v>3</v>
      </c>
      <c r="C10" s="65" t="s">
        <v>27</v>
      </c>
      <c r="D10" s="66" t="s">
        <v>103</v>
      </c>
      <c r="E10" s="67">
        <v>2</v>
      </c>
      <c r="F10" s="10"/>
      <c r="G10" s="10"/>
      <c r="H10" s="68">
        <v>16</v>
      </c>
      <c r="I10" s="68"/>
      <c r="J10" s="43">
        <v>2.2799999999999998</v>
      </c>
      <c r="K10" s="12">
        <f t="shared" si="0"/>
        <v>13.679999999999998</v>
      </c>
      <c r="L10" s="28">
        <f t="shared" si="1"/>
        <v>32</v>
      </c>
      <c r="M10" s="69">
        <f t="shared" si="2"/>
        <v>45.68</v>
      </c>
      <c r="N10" s="99">
        <v>14</v>
      </c>
      <c r="O10" s="73">
        <v>32</v>
      </c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70"/>
      <c r="AK10" s="71"/>
    </row>
    <row r="11" spans="1:37" ht="30" customHeight="1" x14ac:dyDescent="0.25">
      <c r="A11" s="64">
        <v>5</v>
      </c>
      <c r="B11" s="65" t="s">
        <v>3</v>
      </c>
      <c r="C11" s="65" t="s">
        <v>28</v>
      </c>
      <c r="D11" s="66" t="s">
        <v>87</v>
      </c>
      <c r="E11" s="67">
        <v>1</v>
      </c>
      <c r="F11" s="10"/>
      <c r="G11" s="10"/>
      <c r="H11" s="68">
        <v>16</v>
      </c>
      <c r="I11" s="68"/>
      <c r="J11" s="43">
        <v>1.1399999999999999</v>
      </c>
      <c r="K11" s="12">
        <f t="shared" si="0"/>
        <v>6.839999999999999</v>
      </c>
      <c r="L11" s="28">
        <f t="shared" si="1"/>
        <v>16</v>
      </c>
      <c r="M11" s="69">
        <f t="shared" si="2"/>
        <v>22.84</v>
      </c>
      <c r="N11" s="99">
        <v>7</v>
      </c>
      <c r="O11" s="73">
        <v>16</v>
      </c>
      <c r="P11" s="73">
        <v>7</v>
      </c>
      <c r="Q11" s="73">
        <v>16</v>
      </c>
      <c r="R11" s="141">
        <v>7</v>
      </c>
      <c r="S11" s="141">
        <v>16</v>
      </c>
      <c r="T11" s="73">
        <v>7</v>
      </c>
      <c r="U11" s="73">
        <v>16</v>
      </c>
      <c r="V11" s="73">
        <v>7</v>
      </c>
      <c r="W11" s="73">
        <v>16</v>
      </c>
      <c r="X11" s="73">
        <v>7</v>
      </c>
      <c r="Y11" s="73">
        <v>16</v>
      </c>
      <c r="Z11" s="73">
        <v>7</v>
      </c>
      <c r="AA11" s="73">
        <v>16</v>
      </c>
      <c r="AB11" s="73"/>
      <c r="AC11" s="73"/>
      <c r="AD11" s="143"/>
      <c r="AE11" s="65"/>
      <c r="AF11" s="65"/>
      <c r="AG11" s="65"/>
      <c r="AH11" s="65"/>
      <c r="AI11" s="65"/>
      <c r="AJ11" s="70"/>
      <c r="AK11" s="71"/>
    </row>
    <row r="12" spans="1:37" ht="30" customHeight="1" x14ac:dyDescent="0.25">
      <c r="A12" s="64">
        <v>6</v>
      </c>
      <c r="B12" s="65" t="s">
        <v>6</v>
      </c>
      <c r="C12" s="65" t="s">
        <v>49</v>
      </c>
      <c r="D12" s="66" t="s">
        <v>74</v>
      </c>
      <c r="E12" s="67">
        <v>1</v>
      </c>
      <c r="F12" s="10"/>
      <c r="G12" s="10"/>
      <c r="H12" s="68">
        <v>16</v>
      </c>
      <c r="I12" s="68"/>
      <c r="J12" s="11">
        <v>0.98</v>
      </c>
      <c r="K12" s="12">
        <f>0.6*J12/100</f>
        <v>5.8799999999999998E-3</v>
      </c>
      <c r="L12" s="28">
        <f t="shared" si="1"/>
        <v>16</v>
      </c>
      <c r="M12" s="69">
        <f t="shared" si="2"/>
        <v>16.005880000000001</v>
      </c>
      <c r="N12" s="99">
        <v>6</v>
      </c>
      <c r="O12" s="73">
        <v>16</v>
      </c>
      <c r="P12" s="73">
        <v>6</v>
      </c>
      <c r="Q12" s="73">
        <v>16</v>
      </c>
      <c r="R12" s="73">
        <v>6</v>
      </c>
      <c r="S12" s="73">
        <v>16</v>
      </c>
      <c r="T12" s="73">
        <v>6</v>
      </c>
      <c r="U12" s="73">
        <v>16</v>
      </c>
      <c r="V12" s="73">
        <v>6</v>
      </c>
      <c r="W12" s="73">
        <v>16</v>
      </c>
      <c r="X12" s="73">
        <v>6</v>
      </c>
      <c r="Y12" s="73">
        <v>16</v>
      </c>
      <c r="Z12" s="73">
        <v>6</v>
      </c>
      <c r="AA12" s="73">
        <v>16</v>
      </c>
      <c r="AB12" s="73">
        <v>6</v>
      </c>
      <c r="AC12" s="73">
        <v>16</v>
      </c>
      <c r="AD12" s="65"/>
      <c r="AE12" s="65"/>
      <c r="AF12" s="65"/>
      <c r="AG12" s="65"/>
      <c r="AH12" s="65"/>
      <c r="AI12" s="65"/>
      <c r="AJ12" s="70"/>
      <c r="AK12" s="71"/>
    </row>
    <row r="13" spans="1:37" ht="30" customHeight="1" x14ac:dyDescent="0.25">
      <c r="A13" s="64">
        <v>7</v>
      </c>
      <c r="B13" s="65" t="s">
        <v>6</v>
      </c>
      <c r="C13" s="65" t="s">
        <v>10</v>
      </c>
      <c r="D13" s="66" t="s">
        <v>77</v>
      </c>
      <c r="E13" s="67">
        <v>2</v>
      </c>
      <c r="F13" s="10">
        <v>120</v>
      </c>
      <c r="G13" s="39">
        <v>200</v>
      </c>
      <c r="H13" s="68">
        <v>16</v>
      </c>
      <c r="I13" s="68"/>
      <c r="J13" s="11">
        <v>2.69</v>
      </c>
      <c r="K13" s="12">
        <f t="shared" si="0"/>
        <v>16.14</v>
      </c>
      <c r="L13" s="28">
        <f t="shared" si="1"/>
        <v>32</v>
      </c>
      <c r="M13" s="69">
        <f t="shared" si="2"/>
        <v>48.14</v>
      </c>
      <c r="N13" s="72"/>
      <c r="O13" s="65"/>
      <c r="P13" s="65"/>
      <c r="Q13" s="65"/>
      <c r="R13" s="65"/>
      <c r="S13" s="65"/>
      <c r="T13" s="65"/>
      <c r="U13" s="65"/>
      <c r="V13" s="73">
        <v>16</v>
      </c>
      <c r="W13" s="73">
        <v>32</v>
      </c>
      <c r="X13" s="73">
        <v>16</v>
      </c>
      <c r="Y13" s="73">
        <v>32</v>
      </c>
      <c r="Z13" s="73">
        <v>16</v>
      </c>
      <c r="AA13" s="73">
        <v>32</v>
      </c>
      <c r="AB13" s="143"/>
      <c r="AC13" s="143"/>
      <c r="AD13" s="65"/>
      <c r="AE13" s="65"/>
      <c r="AF13" s="65"/>
      <c r="AG13" s="65"/>
      <c r="AH13" s="65"/>
      <c r="AI13" s="65"/>
      <c r="AJ13" s="70"/>
      <c r="AK13" s="71"/>
    </row>
    <row r="14" spans="1:37" ht="30" customHeight="1" x14ac:dyDescent="0.25">
      <c r="A14" s="64">
        <v>8</v>
      </c>
      <c r="B14" s="65" t="s">
        <v>6</v>
      </c>
      <c r="C14" s="65" t="s">
        <v>11</v>
      </c>
      <c r="D14" s="66" t="s">
        <v>89</v>
      </c>
      <c r="E14" s="67">
        <v>1</v>
      </c>
      <c r="F14" s="73">
        <v>10</v>
      </c>
      <c r="G14" s="73">
        <v>10</v>
      </c>
      <c r="H14" s="68">
        <v>16</v>
      </c>
      <c r="I14" s="68"/>
      <c r="J14" s="11">
        <v>1.24</v>
      </c>
      <c r="K14" s="12">
        <f t="shared" si="0"/>
        <v>7.44</v>
      </c>
      <c r="L14" s="28">
        <f t="shared" si="1"/>
        <v>16</v>
      </c>
      <c r="M14" s="69">
        <f t="shared" si="2"/>
        <v>23.44</v>
      </c>
      <c r="N14" s="142">
        <v>7</v>
      </c>
      <c r="O14" s="73">
        <v>16</v>
      </c>
      <c r="P14" s="73">
        <v>7</v>
      </c>
      <c r="Q14" s="73">
        <v>16</v>
      </c>
      <c r="R14" s="73">
        <v>7</v>
      </c>
      <c r="S14" s="73">
        <v>16</v>
      </c>
      <c r="T14" s="73">
        <v>7</v>
      </c>
      <c r="U14" s="73">
        <v>16</v>
      </c>
      <c r="V14" s="73">
        <v>7</v>
      </c>
      <c r="W14" s="73">
        <v>16</v>
      </c>
      <c r="X14" s="73">
        <v>7</v>
      </c>
      <c r="Y14" s="73">
        <v>16</v>
      </c>
      <c r="Z14" s="73">
        <v>7</v>
      </c>
      <c r="AA14" s="73">
        <v>16</v>
      </c>
      <c r="AB14" s="143"/>
      <c r="AC14" s="143"/>
      <c r="AD14" s="65"/>
      <c r="AE14" s="65"/>
      <c r="AF14" s="65"/>
      <c r="AG14" s="65"/>
      <c r="AH14" s="65"/>
      <c r="AI14" s="65"/>
      <c r="AJ14" s="70"/>
      <c r="AK14" s="71"/>
    </row>
    <row r="15" spans="1:37" ht="30" customHeight="1" x14ac:dyDescent="0.25">
      <c r="A15" s="64">
        <v>9</v>
      </c>
      <c r="B15" s="65" t="s">
        <v>6</v>
      </c>
      <c r="C15" s="65" t="s">
        <v>29</v>
      </c>
      <c r="D15" s="66" t="s">
        <v>81</v>
      </c>
      <c r="E15" s="67">
        <v>0</v>
      </c>
      <c r="F15" s="65">
        <v>40</v>
      </c>
      <c r="G15" s="65"/>
      <c r="H15" s="68">
        <v>16</v>
      </c>
      <c r="I15" s="68"/>
      <c r="J15" s="11">
        <v>2.69</v>
      </c>
      <c r="K15" s="12">
        <f t="shared" si="0"/>
        <v>16.14</v>
      </c>
      <c r="L15" s="28">
        <f t="shared" si="1"/>
        <v>0</v>
      </c>
      <c r="M15" s="69">
        <f t="shared" si="2"/>
        <v>16.14</v>
      </c>
      <c r="N15" s="99">
        <v>16</v>
      </c>
      <c r="O15" s="73">
        <v>0</v>
      </c>
      <c r="P15" s="73">
        <v>16</v>
      </c>
      <c r="Q15" s="73">
        <v>0</v>
      </c>
      <c r="R15" s="73">
        <v>16</v>
      </c>
      <c r="S15" s="73">
        <v>0</v>
      </c>
      <c r="T15" s="73">
        <v>16</v>
      </c>
      <c r="U15" s="73">
        <v>0</v>
      </c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70"/>
      <c r="AK15" s="71"/>
    </row>
    <row r="16" spans="1:37" ht="30" customHeight="1" x14ac:dyDescent="0.25">
      <c r="A16" s="64">
        <v>10</v>
      </c>
      <c r="B16" s="65" t="s">
        <v>12</v>
      </c>
      <c r="C16" s="65" t="s">
        <v>50</v>
      </c>
      <c r="D16" s="66" t="s">
        <v>105</v>
      </c>
      <c r="E16" s="67">
        <v>1</v>
      </c>
      <c r="F16" s="10"/>
      <c r="G16" s="10"/>
      <c r="H16" s="68">
        <v>16</v>
      </c>
      <c r="I16" s="68"/>
      <c r="J16" s="43">
        <v>0.98</v>
      </c>
      <c r="K16" s="12">
        <f t="shared" si="0"/>
        <v>5.88</v>
      </c>
      <c r="L16" s="28">
        <f t="shared" si="1"/>
        <v>16</v>
      </c>
      <c r="M16" s="69">
        <f t="shared" si="2"/>
        <v>21.88</v>
      </c>
      <c r="N16" s="99">
        <v>6</v>
      </c>
      <c r="O16" s="73"/>
      <c r="P16" s="73">
        <v>6</v>
      </c>
      <c r="Q16" s="73"/>
      <c r="R16" s="73">
        <v>6</v>
      </c>
      <c r="S16" s="73"/>
      <c r="T16" s="73">
        <v>6</v>
      </c>
      <c r="U16" s="73"/>
      <c r="V16" s="73">
        <v>6</v>
      </c>
      <c r="W16" s="73"/>
      <c r="X16" s="73">
        <v>6</v>
      </c>
      <c r="Y16" s="73"/>
      <c r="Z16" s="73">
        <v>6</v>
      </c>
      <c r="AA16" s="73"/>
      <c r="AB16" s="73">
        <v>6</v>
      </c>
      <c r="AC16" s="73"/>
      <c r="AD16" s="73">
        <v>6</v>
      </c>
      <c r="AE16" s="73"/>
      <c r="AF16" s="73">
        <v>6</v>
      </c>
      <c r="AG16" s="65"/>
      <c r="AH16" s="65"/>
      <c r="AI16" s="65"/>
      <c r="AJ16" s="70"/>
      <c r="AK16" s="71"/>
    </row>
    <row r="17" spans="1:37" ht="30" customHeight="1" x14ac:dyDescent="0.25">
      <c r="A17" s="64">
        <v>11</v>
      </c>
      <c r="B17" s="65" t="s">
        <v>17</v>
      </c>
      <c r="C17" s="65" t="s">
        <v>51</v>
      </c>
      <c r="D17" s="66" t="s">
        <v>116</v>
      </c>
      <c r="E17" s="67">
        <v>1</v>
      </c>
      <c r="F17" s="10"/>
      <c r="G17" s="10"/>
      <c r="H17" s="68">
        <v>16</v>
      </c>
      <c r="I17" s="68"/>
      <c r="J17" s="11">
        <v>0.99</v>
      </c>
      <c r="K17" s="12">
        <f t="shared" si="0"/>
        <v>5.94</v>
      </c>
      <c r="L17" s="28">
        <f t="shared" si="1"/>
        <v>16</v>
      </c>
      <c r="M17" s="69">
        <f t="shared" si="2"/>
        <v>21.94</v>
      </c>
      <c r="N17" s="80">
        <v>6</v>
      </c>
      <c r="O17" s="75">
        <v>16</v>
      </c>
      <c r="P17" s="75">
        <v>6</v>
      </c>
      <c r="Q17" s="75">
        <v>16</v>
      </c>
      <c r="R17" s="75">
        <v>6</v>
      </c>
      <c r="S17" s="75">
        <v>16</v>
      </c>
      <c r="T17" s="75">
        <v>6</v>
      </c>
      <c r="U17" s="75">
        <v>16</v>
      </c>
      <c r="V17" s="75">
        <v>6</v>
      </c>
      <c r="W17" s="75">
        <v>16</v>
      </c>
      <c r="X17" s="75">
        <v>6</v>
      </c>
      <c r="Y17" s="75">
        <v>16</v>
      </c>
      <c r="Z17" s="75">
        <v>6</v>
      </c>
      <c r="AA17" s="75">
        <v>16</v>
      </c>
      <c r="AB17" s="155"/>
      <c r="AC17" s="65"/>
      <c r="AD17" s="65"/>
      <c r="AE17" s="65"/>
      <c r="AF17" s="65"/>
      <c r="AG17" s="65"/>
      <c r="AH17" s="65"/>
      <c r="AI17" s="65"/>
      <c r="AJ17" s="70"/>
      <c r="AK17" s="71"/>
    </row>
    <row r="18" spans="1:37" ht="30" customHeight="1" x14ac:dyDescent="0.25">
      <c r="A18" s="74">
        <v>12</v>
      </c>
      <c r="B18" s="75" t="s">
        <v>12</v>
      </c>
      <c r="C18" s="75" t="s">
        <v>33</v>
      </c>
      <c r="D18" s="76" t="s">
        <v>52</v>
      </c>
      <c r="E18" s="77">
        <v>2</v>
      </c>
      <c r="F18" s="33"/>
      <c r="G18" s="33"/>
      <c r="H18" s="78">
        <v>16</v>
      </c>
      <c r="I18" s="78"/>
      <c r="J18" s="34">
        <v>2.69</v>
      </c>
      <c r="K18" s="35">
        <f t="shared" si="0"/>
        <v>16.14</v>
      </c>
      <c r="L18" s="36">
        <f t="shared" si="1"/>
        <v>32</v>
      </c>
      <c r="M18" s="79">
        <f t="shared" si="2"/>
        <v>48.14</v>
      </c>
      <c r="N18" s="80">
        <v>16</v>
      </c>
      <c r="O18" s="75">
        <v>32</v>
      </c>
      <c r="P18" s="75">
        <v>16</v>
      </c>
      <c r="Q18" s="75">
        <v>32</v>
      </c>
      <c r="R18" s="75">
        <v>16</v>
      </c>
      <c r="S18" s="75">
        <v>32</v>
      </c>
      <c r="T18" s="75">
        <v>16</v>
      </c>
      <c r="U18" s="75">
        <v>32</v>
      </c>
      <c r="V18" s="75">
        <v>16</v>
      </c>
      <c r="W18" s="75">
        <v>32</v>
      </c>
      <c r="X18" s="75">
        <v>16</v>
      </c>
      <c r="Y18" s="75">
        <v>32</v>
      </c>
      <c r="Z18" s="75">
        <v>16</v>
      </c>
      <c r="AA18" s="75">
        <v>32</v>
      </c>
      <c r="AB18" s="75">
        <v>16</v>
      </c>
      <c r="AC18" s="75">
        <v>32</v>
      </c>
      <c r="AD18" s="75">
        <v>16</v>
      </c>
      <c r="AE18" s="75">
        <v>32</v>
      </c>
      <c r="AF18" s="155"/>
      <c r="AG18" s="65"/>
      <c r="AH18" s="65"/>
      <c r="AI18" s="65"/>
      <c r="AJ18" s="70"/>
      <c r="AK18" s="71"/>
    </row>
    <row r="19" spans="1:37" ht="30" customHeight="1" x14ac:dyDescent="0.25">
      <c r="A19" s="74">
        <v>13</v>
      </c>
      <c r="B19" s="75" t="s">
        <v>12</v>
      </c>
      <c r="C19" s="75" t="s">
        <v>34</v>
      </c>
      <c r="D19" s="76" t="s">
        <v>73</v>
      </c>
      <c r="E19" s="77">
        <v>3.5</v>
      </c>
      <c r="F19" s="33"/>
      <c r="G19" s="33"/>
      <c r="H19" s="78">
        <v>16</v>
      </c>
      <c r="I19" s="78"/>
      <c r="J19" s="34">
        <v>4.46</v>
      </c>
      <c r="K19" s="35">
        <v>27</v>
      </c>
      <c r="L19" s="36">
        <f>E19*H19+I19</f>
        <v>56</v>
      </c>
      <c r="M19" s="79">
        <f t="shared" si="2"/>
        <v>83</v>
      </c>
      <c r="N19" s="80">
        <v>27</v>
      </c>
      <c r="O19" s="80">
        <v>56</v>
      </c>
      <c r="P19" s="75">
        <v>27</v>
      </c>
      <c r="Q19" s="75">
        <v>56</v>
      </c>
      <c r="R19" s="75">
        <v>27</v>
      </c>
      <c r="S19" s="75">
        <v>56</v>
      </c>
      <c r="T19" s="75">
        <v>27</v>
      </c>
      <c r="U19" s="75">
        <v>56</v>
      </c>
      <c r="V19" s="75">
        <v>27</v>
      </c>
      <c r="W19" s="75">
        <v>56</v>
      </c>
      <c r="X19" s="75">
        <v>27</v>
      </c>
      <c r="Y19" s="75">
        <v>56</v>
      </c>
      <c r="Z19" s="75">
        <v>27</v>
      </c>
      <c r="AA19" s="75">
        <v>56</v>
      </c>
      <c r="AB19" s="75">
        <v>27</v>
      </c>
      <c r="AC19" s="75">
        <v>21</v>
      </c>
      <c r="AD19" s="127"/>
      <c r="AE19" s="127"/>
      <c r="AF19" s="143"/>
      <c r="AG19" s="143"/>
      <c r="AH19" s="65"/>
      <c r="AI19" s="65"/>
      <c r="AJ19" s="70"/>
      <c r="AK19" s="71"/>
    </row>
    <row r="20" spans="1:37" ht="30" customHeight="1" x14ac:dyDescent="0.25">
      <c r="A20" s="64">
        <v>14</v>
      </c>
      <c r="B20" s="65" t="s">
        <v>12</v>
      </c>
      <c r="C20" s="65" t="s">
        <v>35</v>
      </c>
      <c r="D20" s="66" t="s">
        <v>67</v>
      </c>
      <c r="E20" s="67">
        <v>2</v>
      </c>
      <c r="F20" s="10"/>
      <c r="G20" s="10"/>
      <c r="H20" s="68">
        <v>16</v>
      </c>
      <c r="I20" s="68"/>
      <c r="J20" s="43">
        <v>1.25</v>
      </c>
      <c r="K20" s="12">
        <f t="shared" si="0"/>
        <v>7.5</v>
      </c>
      <c r="L20" s="28">
        <f t="shared" si="1"/>
        <v>32</v>
      </c>
      <c r="M20" s="69">
        <f t="shared" si="2"/>
        <v>39.5</v>
      </c>
      <c r="N20" s="99">
        <v>8</v>
      </c>
      <c r="O20" s="73">
        <v>32</v>
      </c>
      <c r="P20" s="73">
        <v>8</v>
      </c>
      <c r="Q20" s="73">
        <v>32</v>
      </c>
      <c r="R20" s="73">
        <v>8</v>
      </c>
      <c r="S20" s="73">
        <v>32</v>
      </c>
      <c r="T20" s="73">
        <v>8</v>
      </c>
      <c r="U20" s="73">
        <v>32</v>
      </c>
      <c r="V20" s="73">
        <v>8</v>
      </c>
      <c r="W20" s="73">
        <v>32</v>
      </c>
      <c r="X20" s="73">
        <v>8</v>
      </c>
      <c r="Y20" s="73">
        <v>32</v>
      </c>
      <c r="Z20" s="73">
        <v>8</v>
      </c>
      <c r="AA20" s="73">
        <v>32</v>
      </c>
      <c r="AB20" s="65"/>
      <c r="AC20" s="65"/>
      <c r="AD20" s="65"/>
      <c r="AE20" s="65"/>
      <c r="AF20" s="65"/>
      <c r="AG20" s="65"/>
      <c r="AH20" s="65"/>
      <c r="AI20" s="65"/>
      <c r="AJ20" s="70"/>
      <c r="AK20" s="71"/>
    </row>
    <row r="21" spans="1:37" ht="30" customHeight="1" x14ac:dyDescent="0.25">
      <c r="A21" s="64">
        <v>15</v>
      </c>
      <c r="B21" s="65" t="s">
        <v>12</v>
      </c>
      <c r="C21" s="65" t="s">
        <v>13</v>
      </c>
      <c r="D21" s="66" t="s">
        <v>71</v>
      </c>
      <c r="E21" s="67">
        <v>3</v>
      </c>
      <c r="F21" s="39">
        <v>150</v>
      </c>
      <c r="G21" s="39">
        <v>150</v>
      </c>
      <c r="H21" s="68">
        <v>16</v>
      </c>
      <c r="I21" s="68"/>
      <c r="J21" s="43">
        <v>2.69</v>
      </c>
      <c r="K21" s="12">
        <f t="shared" si="0"/>
        <v>16.14</v>
      </c>
      <c r="L21" s="28">
        <f t="shared" si="1"/>
        <v>48</v>
      </c>
      <c r="M21" s="69">
        <f t="shared" si="2"/>
        <v>64.14</v>
      </c>
      <c r="N21" s="99">
        <v>16</v>
      </c>
      <c r="O21" s="73">
        <v>48</v>
      </c>
      <c r="P21" s="73">
        <v>16</v>
      </c>
      <c r="Q21" s="73">
        <v>48</v>
      </c>
      <c r="R21" s="73">
        <v>16</v>
      </c>
      <c r="S21" s="73">
        <v>48</v>
      </c>
      <c r="T21" s="73">
        <v>16</v>
      </c>
      <c r="U21" s="73">
        <v>48</v>
      </c>
      <c r="V21" s="73">
        <v>16</v>
      </c>
      <c r="W21" s="73">
        <v>48</v>
      </c>
      <c r="X21" s="73">
        <v>16</v>
      </c>
      <c r="Y21" s="73">
        <v>48</v>
      </c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70"/>
      <c r="AK21" s="71"/>
    </row>
    <row r="22" spans="1:37" ht="30" customHeight="1" x14ac:dyDescent="0.25">
      <c r="A22" s="64">
        <v>16</v>
      </c>
      <c r="B22" s="65" t="s">
        <v>17</v>
      </c>
      <c r="C22" s="65" t="s">
        <v>15</v>
      </c>
      <c r="D22" s="66" t="s">
        <v>76</v>
      </c>
      <c r="E22" s="67">
        <v>2</v>
      </c>
      <c r="F22" s="65">
        <v>25</v>
      </c>
      <c r="G22" s="65"/>
      <c r="H22" s="68">
        <v>16</v>
      </c>
      <c r="I22" s="68"/>
      <c r="J22" s="43">
        <v>2.69</v>
      </c>
      <c r="K22" s="12">
        <f t="shared" si="0"/>
        <v>16.14</v>
      </c>
      <c r="L22" s="28">
        <f t="shared" si="1"/>
        <v>32</v>
      </c>
      <c r="M22" s="69">
        <f t="shared" si="2"/>
        <v>48.14</v>
      </c>
      <c r="N22" s="99">
        <v>16</v>
      </c>
      <c r="O22" s="73">
        <v>32</v>
      </c>
      <c r="P22" s="73">
        <v>16</v>
      </c>
      <c r="Q22" s="73">
        <v>32</v>
      </c>
      <c r="R22" s="73">
        <v>16</v>
      </c>
      <c r="S22" s="73">
        <v>32</v>
      </c>
      <c r="T22" s="73">
        <v>16</v>
      </c>
      <c r="U22" s="73">
        <v>32</v>
      </c>
      <c r="V22" s="73">
        <v>16</v>
      </c>
      <c r="W22" s="73">
        <v>32</v>
      </c>
      <c r="X22" s="73">
        <v>16</v>
      </c>
      <c r="Y22" s="73">
        <v>32</v>
      </c>
      <c r="Z22" s="73">
        <v>16</v>
      </c>
      <c r="AA22" s="73">
        <v>32</v>
      </c>
      <c r="AB22" s="65"/>
      <c r="AC22" s="65"/>
      <c r="AD22" s="65"/>
      <c r="AE22" s="65"/>
      <c r="AF22" s="65"/>
      <c r="AG22" s="65"/>
      <c r="AH22" s="65"/>
      <c r="AI22" s="65"/>
      <c r="AJ22" s="70"/>
      <c r="AK22" s="71"/>
    </row>
    <row r="23" spans="1:37" ht="30" customHeight="1" x14ac:dyDescent="0.25">
      <c r="A23" s="64">
        <v>17</v>
      </c>
      <c r="B23" s="65" t="s">
        <v>17</v>
      </c>
      <c r="C23" s="65" t="s">
        <v>16</v>
      </c>
      <c r="D23" s="66" t="s">
        <v>127</v>
      </c>
      <c r="E23" s="67">
        <v>2</v>
      </c>
      <c r="F23" s="10">
        <v>120</v>
      </c>
      <c r="G23" s="10"/>
      <c r="H23" s="68">
        <v>16</v>
      </c>
      <c r="I23" s="68"/>
      <c r="J23" s="11">
        <v>2.25</v>
      </c>
      <c r="K23" s="12">
        <f t="shared" si="0"/>
        <v>13.5</v>
      </c>
      <c r="L23" s="28">
        <f t="shared" si="1"/>
        <v>32</v>
      </c>
      <c r="M23" s="69">
        <f t="shared" si="2"/>
        <v>45.5</v>
      </c>
      <c r="N23" s="72"/>
      <c r="O23" s="65"/>
      <c r="P23" s="65"/>
      <c r="Q23" s="65"/>
      <c r="R23" s="65"/>
      <c r="S23" s="143"/>
      <c r="T23" s="73">
        <v>14</v>
      </c>
      <c r="U23" s="73">
        <v>32</v>
      </c>
      <c r="V23" s="73">
        <v>14</v>
      </c>
      <c r="W23" s="73">
        <v>32</v>
      </c>
      <c r="X23" s="73">
        <v>14</v>
      </c>
      <c r="Y23" s="73">
        <v>32</v>
      </c>
      <c r="Z23" s="73">
        <v>14</v>
      </c>
      <c r="AA23" s="73">
        <v>32</v>
      </c>
      <c r="AB23" s="65"/>
      <c r="AC23" s="65"/>
      <c r="AD23" s="65"/>
      <c r="AE23" s="65"/>
      <c r="AF23" s="65"/>
      <c r="AG23" s="65"/>
      <c r="AH23" s="65"/>
      <c r="AI23" s="65"/>
      <c r="AJ23" s="70"/>
      <c r="AK23" s="71"/>
    </row>
    <row r="24" spans="1:37" ht="30" customHeight="1" x14ac:dyDescent="0.25">
      <c r="A24" s="74">
        <v>18</v>
      </c>
      <c r="B24" s="75" t="s">
        <v>17</v>
      </c>
      <c r="C24" s="75" t="s">
        <v>36</v>
      </c>
      <c r="D24" s="76" t="s">
        <v>108</v>
      </c>
      <c r="E24" s="77">
        <v>0</v>
      </c>
      <c r="F24" s="33"/>
      <c r="G24" s="33"/>
      <c r="H24" s="78">
        <v>16</v>
      </c>
      <c r="I24" s="78"/>
      <c r="J24" s="34">
        <v>1.25</v>
      </c>
      <c r="K24" s="35">
        <f t="shared" si="0"/>
        <v>7.5</v>
      </c>
      <c r="L24" s="36">
        <v>8</v>
      </c>
      <c r="M24" s="79">
        <f t="shared" si="2"/>
        <v>7.5</v>
      </c>
      <c r="N24" s="80">
        <v>8</v>
      </c>
      <c r="O24" s="80">
        <v>8</v>
      </c>
      <c r="P24" s="80">
        <v>8</v>
      </c>
      <c r="Q24" s="80">
        <v>8</v>
      </c>
      <c r="R24" s="80">
        <v>8</v>
      </c>
      <c r="S24" s="80">
        <v>8</v>
      </c>
      <c r="T24" s="80">
        <v>8</v>
      </c>
      <c r="U24" s="80">
        <v>8</v>
      </c>
      <c r="V24" s="80">
        <v>8</v>
      </c>
      <c r="W24" s="80">
        <v>8</v>
      </c>
      <c r="X24" s="80">
        <v>8</v>
      </c>
      <c r="Y24" s="80">
        <v>8</v>
      </c>
      <c r="Z24" s="80">
        <v>8</v>
      </c>
      <c r="AA24" s="80">
        <v>8</v>
      </c>
      <c r="AB24" s="80">
        <v>8</v>
      </c>
      <c r="AC24" s="80">
        <v>8</v>
      </c>
      <c r="AD24" s="80">
        <v>8</v>
      </c>
      <c r="AE24" s="80"/>
      <c r="AF24" s="75">
        <v>8</v>
      </c>
      <c r="AG24" s="80"/>
      <c r="AH24" s="75">
        <v>8</v>
      </c>
      <c r="AI24" s="80"/>
      <c r="AJ24" s="75">
        <v>8</v>
      </c>
      <c r="AK24" s="81"/>
    </row>
    <row r="25" spans="1:37" ht="30" customHeight="1" x14ac:dyDescent="0.25">
      <c r="A25" s="74">
        <v>19</v>
      </c>
      <c r="B25" s="75" t="s">
        <v>17</v>
      </c>
      <c r="C25" s="75" t="s">
        <v>37</v>
      </c>
      <c r="D25" s="76" t="s">
        <v>69</v>
      </c>
      <c r="E25" s="77">
        <v>2</v>
      </c>
      <c r="F25" s="33"/>
      <c r="G25" s="33"/>
      <c r="H25" s="78">
        <v>16</v>
      </c>
      <c r="I25" s="78"/>
      <c r="J25" s="34">
        <v>2.71</v>
      </c>
      <c r="K25" s="35">
        <f t="shared" si="0"/>
        <v>16.260000000000002</v>
      </c>
      <c r="L25" s="36">
        <f t="shared" si="1"/>
        <v>32</v>
      </c>
      <c r="M25" s="79">
        <f t="shared" si="2"/>
        <v>48.260000000000005</v>
      </c>
      <c r="N25" s="80">
        <v>16</v>
      </c>
      <c r="O25" s="75">
        <v>32</v>
      </c>
      <c r="P25" s="75">
        <v>16</v>
      </c>
      <c r="Q25" s="75">
        <v>32</v>
      </c>
      <c r="R25" s="75">
        <v>16</v>
      </c>
      <c r="S25" s="75">
        <v>32</v>
      </c>
      <c r="T25" s="75">
        <v>16</v>
      </c>
      <c r="U25" s="75">
        <v>32</v>
      </c>
      <c r="V25" s="75">
        <v>16</v>
      </c>
      <c r="W25" s="75">
        <v>32</v>
      </c>
      <c r="X25" s="75">
        <v>16</v>
      </c>
      <c r="Y25" s="75">
        <v>32</v>
      </c>
      <c r="Z25" s="75">
        <v>16</v>
      </c>
      <c r="AA25" s="75">
        <v>32</v>
      </c>
      <c r="AB25" s="75"/>
      <c r="AC25" s="65"/>
      <c r="AD25" s="65"/>
      <c r="AE25" s="65"/>
      <c r="AF25" s="65"/>
      <c r="AG25" s="65"/>
      <c r="AH25" s="65"/>
      <c r="AI25" s="65"/>
      <c r="AJ25" s="70"/>
      <c r="AK25" s="71"/>
    </row>
    <row r="26" spans="1:37" ht="30" customHeight="1" x14ac:dyDescent="0.25">
      <c r="A26" s="64">
        <v>20</v>
      </c>
      <c r="B26" s="65" t="s">
        <v>24</v>
      </c>
      <c r="C26" s="65" t="s">
        <v>40</v>
      </c>
      <c r="D26" s="66" t="s">
        <v>75</v>
      </c>
      <c r="E26" s="67">
        <v>2</v>
      </c>
      <c r="F26" s="39">
        <f>11*25</f>
        <v>275</v>
      </c>
      <c r="G26" s="39">
        <v>275</v>
      </c>
      <c r="H26" s="68">
        <v>16</v>
      </c>
      <c r="I26" s="68"/>
      <c r="J26" s="43">
        <v>2.5299999999999998</v>
      </c>
      <c r="K26" s="12">
        <f t="shared" si="0"/>
        <v>15.179999999999998</v>
      </c>
      <c r="L26" s="28">
        <f t="shared" si="1"/>
        <v>32</v>
      </c>
      <c r="M26" s="69">
        <f t="shared" si="2"/>
        <v>47.18</v>
      </c>
      <c r="N26" s="99">
        <v>15</v>
      </c>
      <c r="O26" s="73">
        <v>32</v>
      </c>
      <c r="P26" s="73">
        <v>15</v>
      </c>
      <c r="Q26" s="73">
        <v>32</v>
      </c>
      <c r="R26" s="73">
        <v>15</v>
      </c>
      <c r="S26" s="73">
        <v>32</v>
      </c>
      <c r="T26" s="73">
        <v>15</v>
      </c>
      <c r="U26" s="73">
        <v>32</v>
      </c>
      <c r="V26" s="73">
        <v>15</v>
      </c>
      <c r="W26" s="73">
        <v>32</v>
      </c>
      <c r="X26" s="73">
        <v>15</v>
      </c>
      <c r="Y26" s="73">
        <v>32</v>
      </c>
      <c r="Z26" s="73">
        <v>15</v>
      </c>
      <c r="AA26" s="73">
        <v>32</v>
      </c>
      <c r="AB26" s="143"/>
      <c r="AC26" s="65"/>
      <c r="AD26" s="65"/>
      <c r="AE26" s="65"/>
      <c r="AF26" s="65"/>
      <c r="AG26" s="65"/>
      <c r="AH26" s="65"/>
      <c r="AI26" s="65"/>
      <c r="AJ26" s="70"/>
      <c r="AK26" s="71"/>
    </row>
    <row r="27" spans="1:37" ht="30" customHeight="1" x14ac:dyDescent="0.25">
      <c r="A27" s="64">
        <v>21</v>
      </c>
      <c r="B27" s="65" t="s">
        <v>24</v>
      </c>
      <c r="C27" s="65" t="s">
        <v>41</v>
      </c>
      <c r="D27" s="66" t="s">
        <v>85</v>
      </c>
      <c r="E27" s="67">
        <v>2</v>
      </c>
      <c r="F27" s="39">
        <f>12*25</f>
        <v>300</v>
      </c>
      <c r="G27" s="39">
        <v>300</v>
      </c>
      <c r="H27" s="68">
        <v>16</v>
      </c>
      <c r="I27" s="68"/>
      <c r="J27" s="43">
        <v>2.0299999999999998</v>
      </c>
      <c r="K27" s="12">
        <v>12</v>
      </c>
      <c r="L27" s="28">
        <f t="shared" si="1"/>
        <v>32</v>
      </c>
      <c r="M27" s="69">
        <f t="shared" si="2"/>
        <v>44</v>
      </c>
      <c r="N27" s="99">
        <v>12</v>
      </c>
      <c r="O27" s="73">
        <v>32</v>
      </c>
      <c r="P27" s="73">
        <v>12</v>
      </c>
      <c r="Q27" s="73">
        <v>32</v>
      </c>
      <c r="R27" s="73">
        <v>12</v>
      </c>
      <c r="S27" s="73">
        <v>32</v>
      </c>
      <c r="T27" s="73">
        <v>12</v>
      </c>
      <c r="U27" s="73">
        <v>32</v>
      </c>
      <c r="V27" s="73">
        <v>12</v>
      </c>
      <c r="W27" s="73">
        <v>32</v>
      </c>
      <c r="X27" s="73">
        <v>12</v>
      </c>
      <c r="Y27" s="73">
        <v>32</v>
      </c>
      <c r="Z27" s="73">
        <v>12</v>
      </c>
      <c r="AA27" s="73">
        <v>32</v>
      </c>
      <c r="AB27" s="65"/>
      <c r="AC27" s="65"/>
      <c r="AD27" s="65"/>
      <c r="AE27" s="65"/>
      <c r="AF27" s="65"/>
      <c r="AG27" s="65"/>
      <c r="AH27" s="65"/>
      <c r="AI27" s="65"/>
      <c r="AJ27" s="70"/>
      <c r="AK27" s="71"/>
    </row>
    <row r="28" spans="1:37" ht="30" customHeight="1" x14ac:dyDescent="0.25">
      <c r="A28" s="64">
        <v>22</v>
      </c>
      <c r="B28" s="75" t="s">
        <v>24</v>
      </c>
      <c r="C28" s="75" t="s">
        <v>18</v>
      </c>
      <c r="D28" s="76" t="s">
        <v>86</v>
      </c>
      <c r="E28" s="77">
        <v>2</v>
      </c>
      <c r="F28" s="33"/>
      <c r="G28" s="33"/>
      <c r="H28" s="78">
        <v>16</v>
      </c>
      <c r="I28" s="78"/>
      <c r="J28" s="34">
        <v>2.2000000000000002</v>
      </c>
      <c r="K28" s="35">
        <f t="shared" si="0"/>
        <v>13.2</v>
      </c>
      <c r="L28" s="36">
        <f t="shared" si="1"/>
        <v>32</v>
      </c>
      <c r="M28" s="79">
        <f t="shared" si="2"/>
        <v>45.2</v>
      </c>
      <c r="N28" s="80">
        <v>13</v>
      </c>
      <c r="O28" s="75">
        <v>32</v>
      </c>
      <c r="P28" s="80">
        <v>13</v>
      </c>
      <c r="Q28" s="75">
        <v>32</v>
      </c>
      <c r="R28" s="80">
        <v>13</v>
      </c>
      <c r="S28" s="75">
        <v>32</v>
      </c>
      <c r="T28" s="75">
        <v>13</v>
      </c>
      <c r="U28" s="75">
        <v>32</v>
      </c>
      <c r="V28" s="75">
        <v>13</v>
      </c>
      <c r="W28" s="75">
        <v>32</v>
      </c>
      <c r="X28" s="75">
        <v>13</v>
      </c>
      <c r="Y28" s="75">
        <v>32</v>
      </c>
      <c r="Z28" s="143"/>
      <c r="AA28" s="143"/>
      <c r="AB28" s="65"/>
      <c r="AC28" s="65"/>
      <c r="AD28" s="65"/>
      <c r="AE28" s="65"/>
      <c r="AF28" s="65"/>
      <c r="AG28" s="65"/>
      <c r="AH28" s="65"/>
      <c r="AI28" s="65"/>
      <c r="AJ28" s="70"/>
      <c r="AK28" s="71"/>
    </row>
    <row r="29" spans="1:37" ht="30" customHeight="1" x14ac:dyDescent="0.25">
      <c r="A29" s="64">
        <v>23</v>
      </c>
      <c r="B29" s="65" t="s">
        <v>24</v>
      </c>
      <c r="C29" s="65" t="s">
        <v>19</v>
      </c>
      <c r="D29" s="66" t="s">
        <v>87</v>
      </c>
      <c r="E29" s="67">
        <v>2.5</v>
      </c>
      <c r="F29" s="10"/>
      <c r="G29" s="10"/>
      <c r="H29" s="68">
        <v>16</v>
      </c>
      <c r="I29" s="68"/>
      <c r="J29" s="43">
        <v>2.7</v>
      </c>
      <c r="K29" s="12">
        <f t="shared" si="0"/>
        <v>16.2</v>
      </c>
      <c r="L29" s="28">
        <f t="shared" si="1"/>
        <v>40</v>
      </c>
      <c r="M29" s="69">
        <f t="shared" si="2"/>
        <v>56.2</v>
      </c>
      <c r="N29" s="99">
        <v>16</v>
      </c>
      <c r="O29" s="73">
        <v>32</v>
      </c>
      <c r="P29" s="73">
        <v>16</v>
      </c>
      <c r="Q29" s="73">
        <v>32</v>
      </c>
      <c r="R29" s="73">
        <v>16</v>
      </c>
      <c r="S29" s="73">
        <v>32</v>
      </c>
      <c r="T29" s="73">
        <v>16</v>
      </c>
      <c r="U29" s="73">
        <v>0</v>
      </c>
      <c r="V29" s="73">
        <v>16</v>
      </c>
      <c r="W29" s="73">
        <v>0</v>
      </c>
      <c r="X29" s="73">
        <v>16</v>
      </c>
      <c r="Y29" s="73">
        <v>0</v>
      </c>
      <c r="Z29" s="73">
        <v>16</v>
      </c>
      <c r="AA29" s="73">
        <v>40</v>
      </c>
      <c r="AB29" s="65"/>
      <c r="AC29" s="65"/>
      <c r="AD29" s="65"/>
      <c r="AE29" s="65"/>
      <c r="AF29" s="65"/>
      <c r="AG29" s="65"/>
      <c r="AH29" s="65"/>
      <c r="AI29" s="65"/>
      <c r="AJ29" s="70"/>
      <c r="AK29" s="71"/>
    </row>
    <row r="30" spans="1:37" ht="30" customHeight="1" x14ac:dyDescent="0.25">
      <c r="A30" s="64">
        <v>24</v>
      </c>
      <c r="B30" s="65" t="s">
        <v>53</v>
      </c>
      <c r="C30" s="65" t="s">
        <v>54</v>
      </c>
      <c r="D30" s="66" t="s">
        <v>67</v>
      </c>
      <c r="E30" s="67">
        <v>1</v>
      </c>
      <c r="F30" s="10"/>
      <c r="G30" s="10"/>
      <c r="H30" s="68">
        <v>16</v>
      </c>
      <c r="I30" s="68"/>
      <c r="J30" s="43">
        <v>0.82538511251400304</v>
      </c>
      <c r="K30" s="12">
        <f t="shared" si="0"/>
        <v>4.9523106750840187</v>
      </c>
      <c r="L30" s="28">
        <f t="shared" si="1"/>
        <v>16</v>
      </c>
      <c r="M30" s="69">
        <f t="shared" si="2"/>
        <v>20.952310675084018</v>
      </c>
      <c r="N30" s="99">
        <v>5</v>
      </c>
      <c r="O30" s="73">
        <v>16</v>
      </c>
      <c r="P30" s="73">
        <v>5</v>
      </c>
      <c r="Q30" s="73">
        <v>16</v>
      </c>
      <c r="R30" s="141">
        <v>5</v>
      </c>
      <c r="S30" s="141">
        <v>16</v>
      </c>
      <c r="T30" s="73">
        <v>5</v>
      </c>
      <c r="U30" s="73">
        <v>16</v>
      </c>
      <c r="V30" s="73">
        <v>5</v>
      </c>
      <c r="W30" s="73">
        <v>16</v>
      </c>
      <c r="X30" s="73">
        <v>5</v>
      </c>
      <c r="Y30" s="73">
        <v>16</v>
      </c>
      <c r="Z30" s="73">
        <v>5</v>
      </c>
      <c r="AA30" s="73">
        <v>16</v>
      </c>
      <c r="AB30" s="65"/>
      <c r="AC30" s="65"/>
      <c r="AD30" s="65"/>
      <c r="AE30" s="65"/>
      <c r="AF30" s="65"/>
      <c r="AG30" s="65"/>
      <c r="AH30" s="65"/>
      <c r="AI30" s="65"/>
      <c r="AJ30" s="70"/>
      <c r="AK30" s="71"/>
    </row>
    <row r="31" spans="1:37" ht="30" customHeight="1" x14ac:dyDescent="0.25">
      <c r="A31" s="64">
        <v>25</v>
      </c>
      <c r="B31" s="65" t="s">
        <v>53</v>
      </c>
      <c r="C31" s="65" t="s">
        <v>22</v>
      </c>
      <c r="D31" s="66" t="s">
        <v>115</v>
      </c>
      <c r="E31" s="67">
        <v>2</v>
      </c>
      <c r="F31" s="39">
        <v>40</v>
      </c>
      <c r="G31" s="39">
        <v>40</v>
      </c>
      <c r="H31" s="68">
        <v>16</v>
      </c>
      <c r="I31" s="68"/>
      <c r="J31" s="11">
        <v>2.0576446544464977</v>
      </c>
      <c r="K31" s="12">
        <f t="shared" si="0"/>
        <v>12.345867926678986</v>
      </c>
      <c r="L31" s="28">
        <f t="shared" si="1"/>
        <v>32</v>
      </c>
      <c r="M31" s="69">
        <f t="shared" si="2"/>
        <v>44.345867926678984</v>
      </c>
      <c r="N31" s="99">
        <v>12</v>
      </c>
      <c r="O31" s="73">
        <v>32</v>
      </c>
      <c r="P31" s="73">
        <v>12</v>
      </c>
      <c r="Q31" s="73">
        <v>32</v>
      </c>
      <c r="R31" s="73">
        <v>12</v>
      </c>
      <c r="S31" s="73">
        <v>32</v>
      </c>
      <c r="T31" s="73">
        <v>12</v>
      </c>
      <c r="U31" s="73">
        <v>32</v>
      </c>
      <c r="V31" s="73">
        <v>12</v>
      </c>
      <c r="W31" s="73">
        <v>32</v>
      </c>
      <c r="X31" s="73">
        <v>12</v>
      </c>
      <c r="Y31" s="73">
        <v>32</v>
      </c>
      <c r="Z31" s="73">
        <v>12</v>
      </c>
      <c r="AA31" s="73">
        <v>32</v>
      </c>
      <c r="AB31" s="73">
        <v>12</v>
      </c>
      <c r="AC31" s="73">
        <v>32</v>
      </c>
      <c r="AD31" s="73">
        <v>12</v>
      </c>
      <c r="AE31" s="73">
        <v>32</v>
      </c>
      <c r="AF31" s="73">
        <v>12</v>
      </c>
      <c r="AG31" s="73">
        <v>32</v>
      </c>
      <c r="AH31" s="73">
        <v>12</v>
      </c>
      <c r="AI31" s="73">
        <v>32</v>
      </c>
      <c r="AJ31" s="144">
        <v>12</v>
      </c>
      <c r="AK31" s="145">
        <v>32</v>
      </c>
    </row>
    <row r="32" spans="1:37" ht="30" customHeight="1" thickBot="1" x14ac:dyDescent="0.3">
      <c r="A32" s="64">
        <v>26</v>
      </c>
      <c r="B32" s="65" t="s">
        <v>53</v>
      </c>
      <c r="C32" s="65" t="s">
        <v>23</v>
      </c>
      <c r="D32" s="66" t="s">
        <v>102</v>
      </c>
      <c r="E32" s="67">
        <v>2</v>
      </c>
      <c r="F32" s="39">
        <f>10+3*25</f>
        <v>85</v>
      </c>
      <c r="G32" s="39">
        <v>85</v>
      </c>
      <c r="H32" s="68">
        <v>16</v>
      </c>
      <c r="I32" s="68"/>
      <c r="J32" s="11">
        <v>1.4783200352670156</v>
      </c>
      <c r="K32" s="12">
        <f t="shared" si="0"/>
        <v>8.8699202116020928</v>
      </c>
      <c r="L32" s="29">
        <f t="shared" si="1"/>
        <v>32</v>
      </c>
      <c r="M32" s="69">
        <f t="shared" si="2"/>
        <v>40.869920211602093</v>
      </c>
      <c r="N32" s="99">
        <v>9</v>
      </c>
      <c r="O32" s="73">
        <v>32</v>
      </c>
      <c r="P32" s="73">
        <v>9</v>
      </c>
      <c r="Q32" s="73">
        <v>32</v>
      </c>
      <c r="R32" s="73">
        <v>9</v>
      </c>
      <c r="S32" s="73">
        <v>32</v>
      </c>
      <c r="T32" s="73">
        <v>9</v>
      </c>
      <c r="U32" s="73">
        <v>32</v>
      </c>
      <c r="V32" s="73">
        <v>9</v>
      </c>
      <c r="W32" s="73">
        <v>32</v>
      </c>
      <c r="X32" s="73">
        <v>9</v>
      </c>
      <c r="Y32" s="73">
        <v>32</v>
      </c>
      <c r="Z32" s="75">
        <v>9</v>
      </c>
      <c r="AA32" s="75">
        <v>32</v>
      </c>
      <c r="AB32" s="75">
        <v>9</v>
      </c>
      <c r="AC32" s="75">
        <v>32</v>
      </c>
      <c r="AD32" s="75">
        <v>9</v>
      </c>
      <c r="AE32" s="75">
        <v>32</v>
      </c>
      <c r="AF32" s="65"/>
      <c r="AG32" s="65"/>
      <c r="AH32" s="65"/>
      <c r="AI32" s="65"/>
      <c r="AJ32" s="70"/>
      <c r="AK32" s="71"/>
    </row>
    <row r="33" spans="1:37" ht="27.75" customHeight="1" thickBot="1" x14ac:dyDescent="0.3">
      <c r="A33" s="188" t="s">
        <v>0</v>
      </c>
      <c r="B33" s="190" t="s">
        <v>1</v>
      </c>
      <c r="C33" s="190" t="s">
        <v>2</v>
      </c>
      <c r="D33" s="192" t="s">
        <v>82</v>
      </c>
      <c r="E33" s="194" t="s">
        <v>97</v>
      </c>
      <c r="F33" s="190" t="s">
        <v>96</v>
      </c>
      <c r="G33" s="190" t="s">
        <v>94</v>
      </c>
      <c r="H33" s="82" t="s">
        <v>106</v>
      </c>
      <c r="I33" s="190" t="s">
        <v>110</v>
      </c>
      <c r="J33" s="83" t="s">
        <v>109</v>
      </c>
      <c r="K33" s="196" t="s">
        <v>113</v>
      </c>
      <c r="L33" s="30"/>
      <c r="M33" s="198" t="s">
        <v>112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54">
        <v>2018</v>
      </c>
      <c r="AC33" s="25"/>
      <c r="AD33" s="25"/>
      <c r="AE33" s="25"/>
      <c r="AF33" s="25"/>
      <c r="AG33" s="25"/>
      <c r="AH33" s="25"/>
      <c r="AI33" s="25"/>
      <c r="AJ33" s="25"/>
      <c r="AK33" s="26"/>
    </row>
    <row r="34" spans="1:37" ht="15.75" thickBot="1" x14ac:dyDescent="0.3">
      <c r="A34" s="189"/>
      <c r="B34" s="191"/>
      <c r="C34" s="191"/>
      <c r="D34" s="193"/>
      <c r="E34" s="195"/>
      <c r="F34" s="191"/>
      <c r="G34" s="191"/>
      <c r="H34" s="84">
        <v>16</v>
      </c>
      <c r="I34" s="191"/>
      <c r="J34" s="85"/>
      <c r="K34" s="197"/>
      <c r="L34" s="31"/>
      <c r="M34" s="199"/>
      <c r="N34" s="200" t="s">
        <v>3</v>
      </c>
      <c r="O34" s="201"/>
      <c r="P34" s="202" t="s">
        <v>6</v>
      </c>
      <c r="Q34" s="201"/>
      <c r="R34" s="200" t="s">
        <v>12</v>
      </c>
      <c r="S34" s="201"/>
      <c r="T34" s="202" t="s">
        <v>17</v>
      </c>
      <c r="U34" s="200"/>
      <c r="V34" s="202" t="s">
        <v>24</v>
      </c>
      <c r="W34" s="201"/>
      <c r="X34" s="202" t="s">
        <v>25</v>
      </c>
      <c r="Y34" s="201"/>
      <c r="Z34" s="202" t="s">
        <v>26</v>
      </c>
      <c r="AA34" s="201"/>
      <c r="AB34" s="202" t="s">
        <v>66</v>
      </c>
      <c r="AC34" s="201"/>
      <c r="AD34" s="202" t="s">
        <v>62</v>
      </c>
      <c r="AE34" s="201"/>
      <c r="AF34" s="202" t="s">
        <v>63</v>
      </c>
      <c r="AG34" s="201"/>
      <c r="AH34" s="202" t="s">
        <v>64</v>
      </c>
      <c r="AI34" s="200"/>
      <c r="AJ34" s="202" t="s">
        <v>65</v>
      </c>
      <c r="AK34" s="201"/>
    </row>
    <row r="35" spans="1:37" ht="15.75" thickBot="1" x14ac:dyDescent="0.3">
      <c r="A35" s="86"/>
      <c r="B35" s="87"/>
      <c r="C35" s="87"/>
      <c r="D35" s="87"/>
      <c r="E35" s="88"/>
      <c r="F35" s="87"/>
      <c r="G35" s="87"/>
      <c r="H35" s="89"/>
      <c r="I35" s="87"/>
      <c r="J35" s="90"/>
      <c r="K35" s="49"/>
      <c r="L35" s="49"/>
      <c r="M35" s="91"/>
      <c r="N35" s="92" t="s">
        <v>119</v>
      </c>
      <c r="O35" s="93" t="s">
        <v>120</v>
      </c>
      <c r="P35" s="94" t="s">
        <v>119</v>
      </c>
      <c r="Q35" s="93" t="s">
        <v>120</v>
      </c>
      <c r="R35" s="94" t="s">
        <v>119</v>
      </c>
      <c r="S35" s="93" t="s">
        <v>120</v>
      </c>
      <c r="T35" s="94" t="s">
        <v>119</v>
      </c>
      <c r="U35" s="93" t="s">
        <v>120</v>
      </c>
      <c r="V35" s="94" t="s">
        <v>119</v>
      </c>
      <c r="W35" s="93" t="s">
        <v>120</v>
      </c>
      <c r="X35" s="94" t="s">
        <v>119</v>
      </c>
      <c r="Y35" s="93" t="s">
        <v>120</v>
      </c>
      <c r="Z35" s="94" t="s">
        <v>119</v>
      </c>
      <c r="AA35" s="93" t="s">
        <v>120</v>
      </c>
      <c r="AB35" s="94" t="s">
        <v>119</v>
      </c>
      <c r="AC35" s="93" t="s">
        <v>120</v>
      </c>
      <c r="AD35" s="94" t="s">
        <v>119</v>
      </c>
      <c r="AE35" s="93" t="s">
        <v>120</v>
      </c>
      <c r="AF35" s="94" t="s">
        <v>119</v>
      </c>
      <c r="AG35" s="93" t="s">
        <v>120</v>
      </c>
      <c r="AH35" s="94" t="s">
        <v>119</v>
      </c>
      <c r="AI35" s="93" t="s">
        <v>120</v>
      </c>
      <c r="AJ35" s="94" t="s">
        <v>119</v>
      </c>
      <c r="AK35" s="93" t="s">
        <v>120</v>
      </c>
    </row>
    <row r="36" spans="1:37" ht="30" customHeight="1" x14ac:dyDescent="0.25">
      <c r="A36" s="64">
        <v>27</v>
      </c>
      <c r="B36" s="65" t="s">
        <v>53</v>
      </c>
      <c r="C36" s="65" t="s">
        <v>42</v>
      </c>
      <c r="D36" s="66" t="s">
        <v>67</v>
      </c>
      <c r="E36" s="67">
        <v>1</v>
      </c>
      <c r="F36" s="10"/>
      <c r="G36" s="10"/>
      <c r="H36" s="68">
        <v>16</v>
      </c>
      <c r="I36" s="68"/>
      <c r="J36" s="43">
        <v>1.0122023586402307</v>
      </c>
      <c r="K36" s="12">
        <f t="shared" si="0"/>
        <v>6.0732141518413849</v>
      </c>
      <c r="L36" s="28">
        <f>E36*H36+I36</f>
        <v>16</v>
      </c>
      <c r="M36" s="69">
        <f t="shared" si="2"/>
        <v>22.073214151841384</v>
      </c>
      <c r="N36" s="146">
        <v>6</v>
      </c>
      <c r="O36" s="147">
        <v>16</v>
      </c>
      <c r="P36" s="147">
        <v>6</v>
      </c>
      <c r="Q36" s="147">
        <v>16</v>
      </c>
      <c r="R36" s="147">
        <v>6</v>
      </c>
      <c r="S36" s="147">
        <v>16</v>
      </c>
      <c r="T36" s="147">
        <v>6</v>
      </c>
      <c r="U36" s="147">
        <v>16</v>
      </c>
      <c r="V36" s="147">
        <v>6</v>
      </c>
      <c r="W36" s="147">
        <v>16</v>
      </c>
      <c r="X36" s="147">
        <v>6</v>
      </c>
      <c r="Y36" s="147">
        <v>16</v>
      </c>
      <c r="Z36" s="147">
        <v>6</v>
      </c>
      <c r="AA36" s="147">
        <v>16</v>
      </c>
      <c r="AB36" s="95"/>
      <c r="AC36" s="95"/>
      <c r="AD36" s="95"/>
      <c r="AE36" s="95"/>
      <c r="AF36" s="95"/>
      <c r="AG36" s="95"/>
      <c r="AH36" s="95"/>
      <c r="AI36" s="95"/>
      <c r="AJ36" s="96"/>
      <c r="AK36" s="97"/>
    </row>
    <row r="37" spans="1:37" ht="30" customHeight="1" x14ac:dyDescent="0.25">
      <c r="A37" s="64">
        <v>28</v>
      </c>
      <c r="B37" s="65" t="s">
        <v>53</v>
      </c>
      <c r="C37" s="65" t="s">
        <v>43</v>
      </c>
      <c r="D37" s="66" t="s">
        <v>88</v>
      </c>
      <c r="E37" s="67">
        <v>2</v>
      </c>
      <c r="F37" s="10"/>
      <c r="G37" s="10"/>
      <c r="H37" s="68">
        <v>16</v>
      </c>
      <c r="I37" s="68"/>
      <c r="J37" s="43">
        <v>2.4087045111430152</v>
      </c>
      <c r="K37" s="12">
        <f t="shared" si="0"/>
        <v>14.452227066858091</v>
      </c>
      <c r="L37" s="28">
        <f t="shared" ref="L37:L38" si="3">E37*H37+I37</f>
        <v>32</v>
      </c>
      <c r="M37" s="69">
        <f t="shared" si="2"/>
        <v>46.452227066858093</v>
      </c>
      <c r="N37" s="99">
        <v>14</v>
      </c>
      <c r="O37" s="73">
        <v>32</v>
      </c>
      <c r="P37" s="73">
        <v>14</v>
      </c>
      <c r="Q37" s="73">
        <v>32</v>
      </c>
      <c r="R37" s="73">
        <v>14</v>
      </c>
      <c r="S37" s="73">
        <v>32</v>
      </c>
      <c r="T37" s="73">
        <v>14</v>
      </c>
      <c r="U37" s="73">
        <v>32</v>
      </c>
      <c r="V37" s="73">
        <v>14</v>
      </c>
      <c r="W37" s="73">
        <v>32</v>
      </c>
      <c r="X37" s="73">
        <v>14</v>
      </c>
      <c r="Y37" s="73">
        <v>32</v>
      </c>
      <c r="Z37" s="73">
        <v>14</v>
      </c>
      <c r="AA37" s="73">
        <v>32</v>
      </c>
      <c r="AB37" s="65"/>
      <c r="AC37" s="65"/>
      <c r="AD37" s="65"/>
      <c r="AE37" s="65"/>
      <c r="AF37" s="65"/>
      <c r="AG37" s="65"/>
      <c r="AH37" s="65"/>
      <c r="AI37" s="65"/>
      <c r="AJ37" s="70"/>
      <c r="AK37" s="71"/>
    </row>
    <row r="38" spans="1:37" ht="30" customHeight="1" x14ac:dyDescent="0.25">
      <c r="A38" s="64">
        <v>29</v>
      </c>
      <c r="B38" s="65" t="s">
        <v>55</v>
      </c>
      <c r="C38" s="65" t="s">
        <v>46</v>
      </c>
      <c r="D38" s="66" t="s">
        <v>67</v>
      </c>
      <c r="E38" s="67">
        <v>2</v>
      </c>
      <c r="F38" s="10"/>
      <c r="G38" s="10"/>
      <c r="H38" s="68">
        <v>16</v>
      </c>
      <c r="I38" s="68"/>
      <c r="J38" s="43">
        <v>3.1866191702601556</v>
      </c>
      <c r="K38" s="12">
        <f t="shared" si="0"/>
        <v>19.119715021560932</v>
      </c>
      <c r="L38" s="28">
        <f t="shared" si="3"/>
        <v>32</v>
      </c>
      <c r="M38" s="69">
        <f t="shared" si="2"/>
        <v>51.119715021560935</v>
      </c>
      <c r="N38" s="99">
        <v>19</v>
      </c>
      <c r="O38" s="73">
        <v>16</v>
      </c>
      <c r="P38" s="73">
        <v>19</v>
      </c>
      <c r="Q38" s="73">
        <v>16</v>
      </c>
      <c r="R38" s="73">
        <v>19</v>
      </c>
      <c r="S38" s="73">
        <v>16</v>
      </c>
      <c r="T38" s="73">
        <v>19</v>
      </c>
      <c r="U38" s="73">
        <v>32</v>
      </c>
      <c r="V38" s="73">
        <v>19</v>
      </c>
      <c r="W38" s="73">
        <v>32</v>
      </c>
      <c r="X38" s="73">
        <v>19</v>
      </c>
      <c r="Y38" s="73">
        <v>32</v>
      </c>
      <c r="Z38" s="73">
        <v>19</v>
      </c>
      <c r="AA38" s="73">
        <v>32</v>
      </c>
      <c r="AB38" s="65"/>
      <c r="AC38" s="65"/>
      <c r="AD38" s="65"/>
      <c r="AE38" s="65"/>
      <c r="AF38" s="65"/>
      <c r="AG38" s="65"/>
      <c r="AH38" s="65"/>
      <c r="AI38" s="65"/>
      <c r="AJ38" s="70"/>
      <c r="AK38" s="71"/>
    </row>
    <row r="39" spans="1:37" ht="30" customHeight="1" x14ac:dyDescent="0.25">
      <c r="A39" s="64">
        <v>30</v>
      </c>
      <c r="B39" s="65"/>
      <c r="C39" s="65" t="s">
        <v>56</v>
      </c>
      <c r="D39" s="98" t="s">
        <v>114</v>
      </c>
      <c r="E39" s="67"/>
      <c r="F39" s="10"/>
      <c r="G39" s="10"/>
      <c r="H39" s="68">
        <v>16</v>
      </c>
      <c r="I39" s="68"/>
      <c r="J39" s="43">
        <v>1.77</v>
      </c>
      <c r="K39" s="12">
        <f t="shared" si="0"/>
        <v>10.62</v>
      </c>
      <c r="L39" s="28"/>
      <c r="M39" s="69">
        <v>0</v>
      </c>
      <c r="N39" s="152">
        <v>11</v>
      </c>
      <c r="O39" s="141"/>
      <c r="P39" s="141">
        <v>12</v>
      </c>
      <c r="Q39" s="73"/>
      <c r="R39" s="73">
        <v>12</v>
      </c>
      <c r="S39" s="153"/>
      <c r="T39" s="73">
        <v>12</v>
      </c>
      <c r="U39" s="73"/>
      <c r="V39" s="73">
        <v>12</v>
      </c>
      <c r="W39" s="73"/>
      <c r="X39" s="73">
        <v>12</v>
      </c>
      <c r="Y39" s="73"/>
      <c r="Z39" s="73">
        <v>12</v>
      </c>
      <c r="AA39" s="65"/>
      <c r="AB39" s="143"/>
      <c r="AC39" s="65"/>
      <c r="AD39" s="65"/>
      <c r="AE39" s="65"/>
      <c r="AF39" s="65"/>
      <c r="AG39" s="65"/>
      <c r="AH39" s="65"/>
      <c r="AI39" s="65"/>
      <c r="AJ39" s="70"/>
      <c r="AK39" s="71"/>
    </row>
    <row r="40" spans="1:37" ht="30" customHeight="1" thickBot="1" x14ac:dyDescent="0.3">
      <c r="A40" s="100">
        <v>31</v>
      </c>
      <c r="B40" s="101">
        <v>-1</v>
      </c>
      <c r="C40" s="101" t="s">
        <v>57</v>
      </c>
      <c r="D40" s="102"/>
      <c r="E40" s="103"/>
      <c r="F40" s="13"/>
      <c r="G40" s="13"/>
      <c r="H40" s="104">
        <v>16</v>
      </c>
      <c r="I40" s="104"/>
      <c r="J40" s="14">
        <v>13.777051273322142</v>
      </c>
      <c r="K40" s="15">
        <v>0</v>
      </c>
      <c r="L40" s="32"/>
      <c r="M40" s="105">
        <v>0</v>
      </c>
      <c r="N40" s="106"/>
      <c r="O40" s="107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8"/>
      <c r="AK40" s="109"/>
    </row>
    <row r="41" spans="1:37" ht="15" customHeight="1" thickBot="1" x14ac:dyDescent="0.3">
      <c r="A41" s="110"/>
      <c r="B41" s="111"/>
      <c r="C41" s="111"/>
      <c r="D41" s="8"/>
      <c r="E41" s="112"/>
      <c r="F41" s="112"/>
      <c r="G41" s="112"/>
      <c r="H41" s="113"/>
      <c r="I41" s="24"/>
      <c r="J41" s="114"/>
      <c r="K41" s="115"/>
      <c r="L41" s="115" t="s">
        <v>91</v>
      </c>
      <c r="M41" s="116"/>
      <c r="N41" s="92"/>
      <c r="O41" s="92"/>
      <c r="P41" s="8"/>
      <c r="Q41" s="8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</row>
    <row r="42" spans="1:37" ht="29.25" customHeight="1" x14ac:dyDescent="0.25">
      <c r="A42" s="119">
        <v>1</v>
      </c>
      <c r="B42" s="61" t="s">
        <v>3</v>
      </c>
      <c r="C42" s="61" t="s">
        <v>7</v>
      </c>
      <c r="D42" s="120" t="s">
        <v>107</v>
      </c>
      <c r="E42" s="121">
        <v>2</v>
      </c>
      <c r="F42" s="16">
        <v>100</v>
      </c>
      <c r="G42" s="47">
        <v>50</v>
      </c>
      <c r="H42" s="122">
        <v>16</v>
      </c>
      <c r="I42" s="17"/>
      <c r="J42" s="18">
        <v>1.08</v>
      </c>
      <c r="K42" s="9">
        <f>600*J42/100</f>
        <v>6.48</v>
      </c>
      <c r="L42" s="27">
        <f>E42*H42+I42</f>
        <v>32</v>
      </c>
      <c r="M42" s="123">
        <f t="shared" si="2"/>
        <v>38.480000000000004</v>
      </c>
      <c r="N42" s="148">
        <v>6</v>
      </c>
      <c r="O42" s="149">
        <v>32</v>
      </c>
      <c r="P42" s="149">
        <v>6</v>
      </c>
      <c r="Q42" s="149">
        <v>32</v>
      </c>
      <c r="R42" s="61"/>
      <c r="S42" s="61"/>
      <c r="T42" s="61"/>
      <c r="U42" s="61"/>
      <c r="V42" s="61"/>
      <c r="W42" s="61"/>
      <c r="X42" s="149">
        <v>6</v>
      </c>
      <c r="Y42" s="149">
        <v>32</v>
      </c>
      <c r="Z42" s="149">
        <v>6</v>
      </c>
      <c r="AA42" s="149">
        <v>32</v>
      </c>
      <c r="AB42" s="149"/>
      <c r="AC42" s="61"/>
      <c r="AD42" s="61"/>
      <c r="AE42" s="61"/>
      <c r="AF42" s="61"/>
      <c r="AG42" s="61"/>
      <c r="AH42" s="61"/>
      <c r="AI42" s="61"/>
      <c r="AJ42" s="62"/>
      <c r="AK42" s="63"/>
    </row>
    <row r="43" spans="1:37" ht="29.25" customHeight="1" x14ac:dyDescent="0.25">
      <c r="A43" s="64">
        <v>2</v>
      </c>
      <c r="B43" s="65" t="s">
        <v>3</v>
      </c>
      <c r="C43" s="65" t="s">
        <v>8</v>
      </c>
      <c r="D43" s="66" t="s">
        <v>58</v>
      </c>
      <c r="E43" s="67">
        <v>2</v>
      </c>
      <c r="F43" s="10"/>
      <c r="G43" s="10"/>
      <c r="H43" s="124">
        <v>16</v>
      </c>
      <c r="I43" s="19">
        <v>5</v>
      </c>
      <c r="J43" s="20">
        <v>1.81</v>
      </c>
      <c r="K43" s="12">
        <f t="shared" ref="K43:K57" si="4">600*J43/100</f>
        <v>10.86</v>
      </c>
      <c r="L43" s="28">
        <f t="shared" ref="L43:L57" si="5">E43*H43+I43</f>
        <v>37</v>
      </c>
      <c r="M43" s="69">
        <f t="shared" si="2"/>
        <v>47.86</v>
      </c>
      <c r="N43" s="99">
        <v>11</v>
      </c>
      <c r="O43" s="73">
        <v>37</v>
      </c>
      <c r="P43" s="73">
        <v>11</v>
      </c>
      <c r="Q43" s="73">
        <v>37</v>
      </c>
      <c r="R43" s="73">
        <v>11</v>
      </c>
      <c r="S43" s="73">
        <v>37</v>
      </c>
      <c r="T43" s="73">
        <v>11</v>
      </c>
      <c r="U43" s="73">
        <v>37</v>
      </c>
      <c r="V43" s="73">
        <v>11</v>
      </c>
      <c r="W43" s="73">
        <v>37</v>
      </c>
      <c r="X43" s="73">
        <v>11</v>
      </c>
      <c r="Y43" s="73">
        <v>37</v>
      </c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70"/>
      <c r="AK43" s="71"/>
    </row>
    <row r="44" spans="1:37" ht="29.25" customHeight="1" x14ac:dyDescent="0.25">
      <c r="A44" s="64">
        <v>3</v>
      </c>
      <c r="B44" s="65" t="s">
        <v>3</v>
      </c>
      <c r="C44" s="65" t="s">
        <v>9</v>
      </c>
      <c r="D44" s="66" t="s">
        <v>101</v>
      </c>
      <c r="E44" s="67">
        <v>1</v>
      </c>
      <c r="F44" s="73">
        <v>15</v>
      </c>
      <c r="G44" s="73">
        <v>15</v>
      </c>
      <c r="H44" s="124">
        <v>16</v>
      </c>
      <c r="I44" s="19"/>
      <c r="J44" s="20">
        <v>1.03</v>
      </c>
      <c r="K44" s="12">
        <f t="shared" si="4"/>
        <v>6.18</v>
      </c>
      <c r="L44" s="28">
        <f t="shared" si="5"/>
        <v>16</v>
      </c>
      <c r="M44" s="69">
        <f t="shared" si="2"/>
        <v>22.18</v>
      </c>
      <c r="N44" s="99">
        <v>6</v>
      </c>
      <c r="O44" s="73">
        <v>16</v>
      </c>
      <c r="P44" s="73">
        <v>6</v>
      </c>
      <c r="Q44" s="73">
        <v>16</v>
      </c>
      <c r="R44" s="73">
        <v>6</v>
      </c>
      <c r="S44" s="73">
        <v>16</v>
      </c>
      <c r="T44" s="73">
        <v>6</v>
      </c>
      <c r="U44" s="73">
        <v>16</v>
      </c>
      <c r="V44" s="73">
        <v>6</v>
      </c>
      <c r="W44" s="73">
        <v>16</v>
      </c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70"/>
      <c r="AK44" s="71"/>
    </row>
    <row r="45" spans="1:37" ht="29.25" customHeight="1" x14ac:dyDescent="0.25">
      <c r="A45" s="74">
        <v>4</v>
      </c>
      <c r="B45" s="75" t="s">
        <v>6</v>
      </c>
      <c r="C45" s="75" t="s">
        <v>30</v>
      </c>
      <c r="D45" s="76" t="s">
        <v>78</v>
      </c>
      <c r="E45" s="77">
        <v>1</v>
      </c>
      <c r="F45" s="33"/>
      <c r="G45" s="33"/>
      <c r="H45" s="125">
        <v>16</v>
      </c>
      <c r="I45" s="37"/>
      <c r="J45" s="38">
        <v>1.22</v>
      </c>
      <c r="K45" s="35">
        <f t="shared" si="4"/>
        <v>7.32</v>
      </c>
      <c r="L45" s="36">
        <f t="shared" si="5"/>
        <v>16</v>
      </c>
      <c r="M45" s="79">
        <f t="shared" si="2"/>
        <v>23.32</v>
      </c>
      <c r="N45" s="80">
        <v>7</v>
      </c>
      <c r="O45" s="75">
        <v>16</v>
      </c>
      <c r="P45" s="75">
        <v>7</v>
      </c>
      <c r="Q45" s="75">
        <v>16</v>
      </c>
      <c r="R45" s="75">
        <v>7</v>
      </c>
      <c r="S45" s="75">
        <v>16</v>
      </c>
      <c r="T45" s="75">
        <v>7</v>
      </c>
      <c r="U45" s="75">
        <v>16</v>
      </c>
      <c r="V45" s="75">
        <v>7</v>
      </c>
      <c r="W45" s="75">
        <v>16</v>
      </c>
      <c r="X45" s="75">
        <v>7</v>
      </c>
      <c r="Y45" s="75">
        <v>16</v>
      </c>
      <c r="Z45" s="75">
        <v>7</v>
      </c>
      <c r="AA45" s="75">
        <v>16</v>
      </c>
      <c r="AB45" s="127"/>
      <c r="AC45" s="127"/>
      <c r="AD45" s="65"/>
      <c r="AE45" s="65"/>
      <c r="AF45" s="65"/>
      <c r="AG45" s="65"/>
      <c r="AH45" s="65"/>
      <c r="AI45" s="65"/>
      <c r="AJ45" s="70"/>
      <c r="AK45" s="71"/>
    </row>
    <row r="46" spans="1:37" ht="29.25" customHeight="1" x14ac:dyDescent="0.25">
      <c r="A46" s="126">
        <v>5</v>
      </c>
      <c r="B46" s="127" t="s">
        <v>6</v>
      </c>
      <c r="C46" s="127" t="s">
        <v>31</v>
      </c>
      <c r="D46" s="128" t="s">
        <v>99</v>
      </c>
      <c r="E46" s="129">
        <v>1</v>
      </c>
      <c r="F46" s="33">
        <v>45</v>
      </c>
      <c r="G46" s="33">
        <v>45</v>
      </c>
      <c r="H46" s="125">
        <v>16</v>
      </c>
      <c r="I46" s="37"/>
      <c r="J46" s="38">
        <v>1.33</v>
      </c>
      <c r="K46" s="35">
        <f t="shared" si="4"/>
        <v>7.98</v>
      </c>
      <c r="L46" s="36">
        <f t="shared" si="5"/>
        <v>16</v>
      </c>
      <c r="M46" s="79">
        <f t="shared" si="2"/>
        <v>23.98</v>
      </c>
      <c r="N46" s="80">
        <v>8</v>
      </c>
      <c r="O46" s="75">
        <v>16</v>
      </c>
      <c r="P46" s="75">
        <v>8</v>
      </c>
      <c r="Q46" s="75">
        <v>16</v>
      </c>
      <c r="R46" s="75">
        <v>8</v>
      </c>
      <c r="S46" s="75">
        <v>16</v>
      </c>
      <c r="T46" s="75">
        <v>8</v>
      </c>
      <c r="U46" s="75">
        <v>16</v>
      </c>
      <c r="V46" s="75">
        <v>8</v>
      </c>
      <c r="W46" s="75">
        <v>16</v>
      </c>
      <c r="X46" s="75">
        <v>8</v>
      </c>
      <c r="Y46" s="75">
        <v>16</v>
      </c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70"/>
      <c r="AK46" s="71"/>
    </row>
    <row r="47" spans="1:37" ht="29.25" customHeight="1" x14ac:dyDescent="0.25">
      <c r="A47" s="64">
        <v>6</v>
      </c>
      <c r="B47" s="65" t="s">
        <v>6</v>
      </c>
      <c r="C47" s="65" t="s">
        <v>32</v>
      </c>
      <c r="D47" s="66" t="s">
        <v>122</v>
      </c>
      <c r="E47" s="67">
        <v>2.5</v>
      </c>
      <c r="F47" s="39">
        <f>6*25</f>
        <v>150</v>
      </c>
      <c r="G47" s="39">
        <v>150</v>
      </c>
      <c r="H47" s="124">
        <v>16</v>
      </c>
      <c r="I47" s="19"/>
      <c r="J47" s="20">
        <v>2.0099999999999998</v>
      </c>
      <c r="K47" s="12">
        <f t="shared" si="4"/>
        <v>12.059999999999997</v>
      </c>
      <c r="L47" s="28">
        <f t="shared" si="5"/>
        <v>40</v>
      </c>
      <c r="M47" s="69">
        <f t="shared" si="2"/>
        <v>52.059999999999995</v>
      </c>
      <c r="N47" s="150">
        <v>12</v>
      </c>
      <c r="O47" s="151">
        <v>40</v>
      </c>
      <c r="P47" s="151">
        <v>12</v>
      </c>
      <c r="Q47" s="151">
        <v>40</v>
      </c>
      <c r="R47" s="151">
        <v>12</v>
      </c>
      <c r="S47" s="151">
        <v>40</v>
      </c>
      <c r="T47" s="151">
        <v>12</v>
      </c>
      <c r="U47" s="151">
        <v>40</v>
      </c>
      <c r="V47" s="151">
        <v>12</v>
      </c>
      <c r="W47" s="151">
        <v>40</v>
      </c>
      <c r="X47" s="151">
        <v>12</v>
      </c>
      <c r="Y47" s="151">
        <v>40</v>
      </c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1"/>
      <c r="AK47" s="132"/>
    </row>
    <row r="48" spans="1:37" ht="29.25" customHeight="1" x14ac:dyDescent="0.25">
      <c r="A48" s="64">
        <v>7</v>
      </c>
      <c r="B48" s="65" t="s">
        <v>12</v>
      </c>
      <c r="C48" s="65" t="s">
        <v>14</v>
      </c>
      <c r="D48" s="66" t="s">
        <v>70</v>
      </c>
      <c r="E48" s="67">
        <v>1</v>
      </c>
      <c r="F48" s="39">
        <v>60</v>
      </c>
      <c r="G48" s="39">
        <v>60</v>
      </c>
      <c r="H48" s="124">
        <v>16</v>
      </c>
      <c r="I48" s="19"/>
      <c r="J48" s="20">
        <v>1.22</v>
      </c>
      <c r="K48" s="12">
        <f t="shared" si="4"/>
        <v>7.32</v>
      </c>
      <c r="L48" s="28">
        <f t="shared" si="5"/>
        <v>16</v>
      </c>
      <c r="M48" s="69">
        <f t="shared" si="2"/>
        <v>23.32</v>
      </c>
      <c r="N48" s="99">
        <v>7</v>
      </c>
      <c r="O48" s="73">
        <v>16</v>
      </c>
      <c r="P48" s="73">
        <v>7</v>
      </c>
      <c r="Q48" s="73">
        <v>16</v>
      </c>
      <c r="R48" s="73">
        <v>7</v>
      </c>
      <c r="S48" s="73">
        <v>16</v>
      </c>
      <c r="T48" s="73">
        <v>7</v>
      </c>
      <c r="U48" s="73">
        <v>16</v>
      </c>
      <c r="V48" s="73"/>
      <c r="W48" s="73"/>
      <c r="X48" s="73"/>
      <c r="Y48" s="73"/>
      <c r="Z48" s="73"/>
      <c r="AA48" s="73"/>
      <c r="AB48" s="73"/>
      <c r="AC48" s="73"/>
      <c r="AD48" s="65"/>
      <c r="AE48" s="65"/>
      <c r="AF48" s="65"/>
      <c r="AG48" s="65"/>
      <c r="AH48" s="65"/>
      <c r="AI48" s="65"/>
      <c r="AJ48" s="70"/>
      <c r="AK48" s="71"/>
    </row>
    <row r="49" spans="1:37" ht="29.25" customHeight="1" x14ac:dyDescent="0.25">
      <c r="A49" s="64">
        <v>8</v>
      </c>
      <c r="B49" s="65" t="s">
        <v>12</v>
      </c>
      <c r="C49" s="65" t="s">
        <v>59</v>
      </c>
      <c r="D49" s="66" t="s">
        <v>80</v>
      </c>
      <c r="E49" s="67">
        <v>1</v>
      </c>
      <c r="F49" s="10"/>
      <c r="G49" s="10"/>
      <c r="H49" s="124">
        <v>16</v>
      </c>
      <c r="I49" s="19"/>
      <c r="J49" s="20">
        <v>1.54</v>
      </c>
      <c r="K49" s="12">
        <f t="shared" si="4"/>
        <v>9.24</v>
      </c>
      <c r="L49" s="28">
        <f t="shared" si="5"/>
        <v>16</v>
      </c>
      <c r="M49" s="69">
        <f t="shared" si="2"/>
        <v>25.240000000000002</v>
      </c>
      <c r="N49" s="99">
        <v>9</v>
      </c>
      <c r="O49" s="73">
        <v>16</v>
      </c>
      <c r="P49" s="73">
        <v>9</v>
      </c>
      <c r="Q49" s="73">
        <v>16</v>
      </c>
      <c r="R49" s="73">
        <v>9</v>
      </c>
      <c r="S49" s="73">
        <v>16</v>
      </c>
      <c r="T49" s="73">
        <v>9</v>
      </c>
      <c r="U49" s="73">
        <v>16</v>
      </c>
      <c r="V49" s="73">
        <v>9</v>
      </c>
      <c r="W49" s="73">
        <v>16</v>
      </c>
      <c r="X49" s="73">
        <v>9</v>
      </c>
      <c r="Y49" s="73">
        <v>16</v>
      </c>
      <c r="Z49" s="73">
        <v>9</v>
      </c>
      <c r="AA49" s="73">
        <v>16</v>
      </c>
      <c r="AB49" s="73">
        <v>9</v>
      </c>
      <c r="AC49" s="73">
        <v>16</v>
      </c>
      <c r="AD49" s="65"/>
      <c r="AE49" s="65"/>
      <c r="AF49" s="65"/>
      <c r="AG49" s="65"/>
      <c r="AH49" s="65"/>
      <c r="AI49" s="65"/>
      <c r="AJ49" s="70"/>
      <c r="AK49" s="71"/>
    </row>
    <row r="50" spans="1:37" ht="29.25" customHeight="1" x14ac:dyDescent="0.25">
      <c r="A50" s="74">
        <v>9</v>
      </c>
      <c r="B50" s="75" t="s">
        <v>12</v>
      </c>
      <c r="C50" s="75" t="s">
        <v>60</v>
      </c>
      <c r="D50" s="76" t="s">
        <v>100</v>
      </c>
      <c r="E50" s="77">
        <v>2</v>
      </c>
      <c r="F50" s="75">
        <v>25</v>
      </c>
      <c r="G50" s="75">
        <v>25</v>
      </c>
      <c r="H50" s="125">
        <v>16</v>
      </c>
      <c r="I50" s="37"/>
      <c r="J50" s="38">
        <v>1.78</v>
      </c>
      <c r="K50" s="35">
        <f t="shared" si="4"/>
        <v>10.68</v>
      </c>
      <c r="L50" s="36">
        <f t="shared" si="5"/>
        <v>32</v>
      </c>
      <c r="M50" s="79">
        <f t="shared" si="2"/>
        <v>42.68</v>
      </c>
      <c r="N50" s="80">
        <v>11</v>
      </c>
      <c r="O50" s="80">
        <v>32</v>
      </c>
      <c r="P50" s="75">
        <v>11</v>
      </c>
      <c r="Q50" s="75">
        <v>32</v>
      </c>
      <c r="R50" s="75">
        <v>11</v>
      </c>
      <c r="S50" s="75">
        <v>32</v>
      </c>
      <c r="T50" s="75">
        <v>11</v>
      </c>
      <c r="U50" s="75">
        <v>32</v>
      </c>
      <c r="V50" s="75">
        <v>11</v>
      </c>
      <c r="W50" s="75">
        <v>32</v>
      </c>
      <c r="X50" s="75">
        <v>11</v>
      </c>
      <c r="Y50" s="75">
        <v>32</v>
      </c>
      <c r="Z50" s="75">
        <v>11</v>
      </c>
      <c r="AA50" s="75">
        <v>32</v>
      </c>
      <c r="AB50" s="75"/>
      <c r="AC50" s="65"/>
      <c r="AD50" s="65"/>
      <c r="AE50" s="65"/>
      <c r="AF50" s="65"/>
      <c r="AG50" s="65"/>
      <c r="AH50" s="65"/>
      <c r="AI50" s="65"/>
      <c r="AJ50" s="70"/>
      <c r="AK50" s="71"/>
    </row>
    <row r="51" spans="1:37" ht="29.25" customHeight="1" x14ac:dyDescent="0.25">
      <c r="A51" s="64">
        <v>10</v>
      </c>
      <c r="B51" s="65" t="s">
        <v>17</v>
      </c>
      <c r="C51" s="65" t="s">
        <v>38</v>
      </c>
      <c r="D51" s="66" t="s">
        <v>68</v>
      </c>
      <c r="E51" s="67">
        <v>2</v>
      </c>
      <c r="F51" s="10"/>
      <c r="G51" s="10"/>
      <c r="H51" s="124">
        <v>16</v>
      </c>
      <c r="I51" s="19"/>
      <c r="J51" s="20">
        <v>1.22</v>
      </c>
      <c r="K51" s="12">
        <f t="shared" si="4"/>
        <v>7.32</v>
      </c>
      <c r="L51" s="28">
        <f t="shared" si="5"/>
        <v>32</v>
      </c>
      <c r="M51" s="69">
        <f t="shared" si="2"/>
        <v>39.32</v>
      </c>
      <c r="N51" s="99">
        <v>7</v>
      </c>
      <c r="O51" s="73">
        <v>32</v>
      </c>
      <c r="P51" s="73">
        <v>7</v>
      </c>
      <c r="Q51" s="73">
        <v>32</v>
      </c>
      <c r="R51" s="73">
        <v>7</v>
      </c>
      <c r="S51" s="73">
        <v>32</v>
      </c>
      <c r="T51" s="73">
        <v>7</v>
      </c>
      <c r="U51" s="73">
        <v>32</v>
      </c>
      <c r="V51" s="73">
        <v>7</v>
      </c>
      <c r="W51" s="73">
        <v>32</v>
      </c>
      <c r="X51" s="73">
        <v>7</v>
      </c>
      <c r="Y51" s="73">
        <v>32</v>
      </c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70"/>
      <c r="AK51" s="71"/>
    </row>
    <row r="52" spans="1:37" ht="29.25" customHeight="1" x14ac:dyDescent="0.25">
      <c r="A52" s="64">
        <v>11</v>
      </c>
      <c r="B52" s="65" t="s">
        <v>17</v>
      </c>
      <c r="C52" s="65" t="s">
        <v>39</v>
      </c>
      <c r="D52" s="66" t="s">
        <v>95</v>
      </c>
      <c r="E52" s="67">
        <v>2.5</v>
      </c>
      <c r="F52" s="10"/>
      <c r="G52" s="10"/>
      <c r="H52" s="124">
        <v>16</v>
      </c>
      <c r="I52" s="19">
        <v>5</v>
      </c>
      <c r="J52" s="20">
        <v>1.54</v>
      </c>
      <c r="K52" s="12">
        <f t="shared" si="4"/>
        <v>9.24</v>
      </c>
      <c r="L52" s="28">
        <f t="shared" si="5"/>
        <v>45</v>
      </c>
      <c r="M52" s="69">
        <f t="shared" si="2"/>
        <v>54.24</v>
      </c>
      <c r="N52" s="99">
        <v>9</v>
      </c>
      <c r="O52" s="73">
        <v>45</v>
      </c>
      <c r="P52" s="73">
        <v>9</v>
      </c>
      <c r="Q52" s="73">
        <v>45</v>
      </c>
      <c r="R52" s="73">
        <v>9</v>
      </c>
      <c r="S52" s="73">
        <v>45</v>
      </c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70"/>
      <c r="AK52" s="71"/>
    </row>
    <row r="53" spans="1:37" ht="29.25" customHeight="1" x14ac:dyDescent="0.25">
      <c r="A53" s="64">
        <v>12</v>
      </c>
      <c r="B53" s="65" t="s">
        <v>24</v>
      </c>
      <c r="C53" s="65" t="s">
        <v>20</v>
      </c>
      <c r="D53" s="133" t="s">
        <v>61</v>
      </c>
      <c r="E53" s="67">
        <v>2.5</v>
      </c>
      <c r="F53" s="39">
        <f>7*30</f>
        <v>210</v>
      </c>
      <c r="G53" s="39">
        <v>210</v>
      </c>
      <c r="H53" s="124">
        <v>16</v>
      </c>
      <c r="I53" s="19"/>
      <c r="J53" s="20">
        <v>1.74</v>
      </c>
      <c r="K53" s="12">
        <f t="shared" si="4"/>
        <v>10.44</v>
      </c>
      <c r="L53" s="28">
        <f t="shared" si="5"/>
        <v>40</v>
      </c>
      <c r="M53" s="69">
        <f t="shared" si="2"/>
        <v>50.44</v>
      </c>
      <c r="N53" s="152">
        <v>10</v>
      </c>
      <c r="O53" s="141">
        <v>40</v>
      </c>
      <c r="P53" s="73">
        <v>10</v>
      </c>
      <c r="Q53" s="73">
        <v>40</v>
      </c>
      <c r="R53" s="141">
        <v>10</v>
      </c>
      <c r="S53" s="141">
        <v>40</v>
      </c>
      <c r="T53" s="73">
        <v>10</v>
      </c>
      <c r="U53" s="73">
        <v>40</v>
      </c>
      <c r="V53" s="73">
        <v>10</v>
      </c>
      <c r="W53" s="73">
        <v>40</v>
      </c>
      <c r="X53" s="73">
        <v>10</v>
      </c>
      <c r="Y53" s="73">
        <v>40</v>
      </c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70"/>
      <c r="AK53" s="71"/>
    </row>
    <row r="54" spans="1:37" ht="29.25" customHeight="1" x14ac:dyDescent="0.25">
      <c r="A54" s="64">
        <v>13</v>
      </c>
      <c r="B54" s="65" t="s">
        <v>24</v>
      </c>
      <c r="C54" s="65" t="s">
        <v>21</v>
      </c>
      <c r="D54" s="66" t="s">
        <v>104</v>
      </c>
      <c r="E54" s="67">
        <v>2.5</v>
      </c>
      <c r="F54" s="39">
        <v>75</v>
      </c>
      <c r="G54" s="39">
        <v>75</v>
      </c>
      <c r="H54" s="124">
        <v>16</v>
      </c>
      <c r="I54" s="19">
        <v>5</v>
      </c>
      <c r="J54" s="20">
        <v>2.7</v>
      </c>
      <c r="K54" s="12">
        <f t="shared" si="4"/>
        <v>16.2</v>
      </c>
      <c r="L54" s="28">
        <f t="shared" si="5"/>
        <v>45</v>
      </c>
      <c r="M54" s="69">
        <f t="shared" si="2"/>
        <v>61.2</v>
      </c>
      <c r="N54" s="99">
        <v>16</v>
      </c>
      <c r="O54" s="73">
        <v>40</v>
      </c>
      <c r="P54" s="73">
        <v>16</v>
      </c>
      <c r="Q54" s="73">
        <v>40</v>
      </c>
      <c r="R54" s="73">
        <v>16</v>
      </c>
      <c r="S54" s="73">
        <v>40</v>
      </c>
      <c r="T54" s="73">
        <v>16</v>
      </c>
      <c r="U54" s="73">
        <v>45</v>
      </c>
      <c r="V54" s="73">
        <v>16</v>
      </c>
      <c r="W54" s="73">
        <v>45</v>
      </c>
      <c r="X54" s="73">
        <v>16</v>
      </c>
      <c r="Y54" s="73">
        <v>45</v>
      </c>
      <c r="Z54" s="73"/>
      <c r="AA54" s="73"/>
      <c r="AB54" s="73"/>
      <c r="AC54" s="73"/>
      <c r="AD54" s="65"/>
      <c r="AE54" s="65"/>
      <c r="AF54" s="65"/>
      <c r="AG54" s="65"/>
      <c r="AH54" s="65"/>
      <c r="AI54" s="65"/>
      <c r="AJ54" s="70"/>
      <c r="AK54" s="71"/>
    </row>
    <row r="55" spans="1:37" ht="29.25" customHeight="1" x14ac:dyDescent="0.25">
      <c r="A55" s="64">
        <v>14</v>
      </c>
      <c r="B55" s="65" t="s">
        <v>53</v>
      </c>
      <c r="C55" s="65" t="s">
        <v>44</v>
      </c>
      <c r="D55" s="66" t="s">
        <v>79</v>
      </c>
      <c r="E55" s="67">
        <v>0</v>
      </c>
      <c r="F55" s="39">
        <v>120</v>
      </c>
      <c r="G55" s="39">
        <v>120</v>
      </c>
      <c r="H55" s="124">
        <v>16</v>
      </c>
      <c r="I55" s="19"/>
      <c r="J55" s="20">
        <v>1.64</v>
      </c>
      <c r="K55" s="12">
        <f t="shared" si="4"/>
        <v>9.8399999999999981</v>
      </c>
      <c r="L55" s="28">
        <f t="shared" si="5"/>
        <v>0</v>
      </c>
      <c r="M55" s="69">
        <f t="shared" si="2"/>
        <v>9.8399999999999981</v>
      </c>
      <c r="N55" s="99">
        <v>10</v>
      </c>
      <c r="O55" s="73"/>
      <c r="P55" s="73">
        <v>10</v>
      </c>
      <c r="Q55" s="73"/>
      <c r="R55" s="73">
        <v>10</v>
      </c>
      <c r="S55" s="73">
        <v>0</v>
      </c>
      <c r="T55" s="73">
        <v>10</v>
      </c>
      <c r="U55" s="73">
        <v>0</v>
      </c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70"/>
      <c r="AK55" s="71"/>
    </row>
    <row r="56" spans="1:37" ht="27" customHeight="1" x14ac:dyDescent="0.25">
      <c r="A56" s="64">
        <v>15</v>
      </c>
      <c r="B56" s="65" t="s">
        <v>53</v>
      </c>
      <c r="C56" s="65" t="s">
        <v>45</v>
      </c>
      <c r="D56" s="66" t="s">
        <v>72</v>
      </c>
      <c r="E56" s="67">
        <v>2</v>
      </c>
      <c r="F56" s="39">
        <v>100</v>
      </c>
      <c r="G56" s="39">
        <v>100</v>
      </c>
      <c r="H56" s="124">
        <v>16</v>
      </c>
      <c r="I56" s="19"/>
      <c r="J56" s="20">
        <v>1.73</v>
      </c>
      <c r="K56" s="12">
        <f t="shared" si="4"/>
        <v>10.38</v>
      </c>
      <c r="L56" s="28">
        <f t="shared" si="5"/>
        <v>32</v>
      </c>
      <c r="M56" s="69">
        <f t="shared" si="2"/>
        <v>42.38</v>
      </c>
      <c r="N56" s="99">
        <v>10</v>
      </c>
      <c r="O56" s="73">
        <v>32</v>
      </c>
      <c r="P56" s="73">
        <v>10</v>
      </c>
      <c r="Q56" s="73">
        <v>32</v>
      </c>
      <c r="R56" s="73">
        <v>10</v>
      </c>
      <c r="S56" s="73">
        <v>32</v>
      </c>
      <c r="T56" s="73">
        <v>6</v>
      </c>
      <c r="U56" s="73">
        <v>3</v>
      </c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70"/>
      <c r="AK56" s="71"/>
    </row>
    <row r="57" spans="1:37" ht="27" customHeight="1" thickBot="1" x14ac:dyDescent="0.3">
      <c r="A57" s="100">
        <v>16</v>
      </c>
      <c r="B57" s="101" t="s">
        <v>55</v>
      </c>
      <c r="C57" s="101" t="s">
        <v>47</v>
      </c>
      <c r="D57" s="21" t="s">
        <v>98</v>
      </c>
      <c r="E57" s="103">
        <v>2</v>
      </c>
      <c r="F57" s="40">
        <f>12*25</f>
        <v>300</v>
      </c>
      <c r="G57" s="40">
        <v>325</v>
      </c>
      <c r="H57" s="134">
        <v>16</v>
      </c>
      <c r="I57" s="22"/>
      <c r="J57" s="23">
        <v>2.16</v>
      </c>
      <c r="K57" s="15">
        <f t="shared" si="4"/>
        <v>12.96</v>
      </c>
      <c r="L57" s="29">
        <f t="shared" si="5"/>
        <v>32</v>
      </c>
      <c r="M57" s="105">
        <f t="shared" si="2"/>
        <v>44.96</v>
      </c>
      <c r="N57" s="106">
        <v>13</v>
      </c>
      <c r="O57" s="107">
        <v>32</v>
      </c>
      <c r="P57" s="107">
        <v>13</v>
      </c>
      <c r="Q57" s="107">
        <v>32</v>
      </c>
      <c r="R57" s="107">
        <v>13</v>
      </c>
      <c r="S57" s="107">
        <v>32</v>
      </c>
      <c r="T57" s="107">
        <v>13</v>
      </c>
      <c r="U57" s="107">
        <v>32</v>
      </c>
      <c r="V57" s="107">
        <v>13</v>
      </c>
      <c r="W57" s="107">
        <v>32</v>
      </c>
      <c r="X57" s="107">
        <v>13</v>
      </c>
      <c r="Y57" s="107">
        <v>32</v>
      </c>
      <c r="Z57" s="107">
        <v>13</v>
      </c>
      <c r="AA57" s="107">
        <v>32</v>
      </c>
      <c r="AB57" s="107">
        <v>13</v>
      </c>
      <c r="AC57" s="107">
        <v>32</v>
      </c>
      <c r="AD57" s="101"/>
      <c r="AE57" s="101"/>
      <c r="AF57" s="101"/>
      <c r="AG57" s="101"/>
      <c r="AH57" s="101"/>
      <c r="AI57" s="101"/>
      <c r="AJ57" s="108"/>
      <c r="AK57" s="109"/>
    </row>
    <row r="58" spans="1:37" s="7" customFormat="1" ht="20.100000000000001" customHeight="1" thickBot="1" x14ac:dyDescent="0.3">
      <c r="A58" s="135"/>
      <c r="B58" s="136"/>
      <c r="C58" s="136"/>
      <c r="D58" s="137" t="s">
        <v>111</v>
      </c>
      <c r="E58" s="138">
        <f>SUM(E7:E57)</f>
        <v>76.5</v>
      </c>
      <c r="F58" s="138">
        <f>SUM(F7:F57)</f>
        <v>2425</v>
      </c>
      <c r="G58" s="138">
        <f>SUM(G7:G57)</f>
        <v>2245</v>
      </c>
      <c r="H58" s="136"/>
      <c r="I58" s="138">
        <f>SUM(I42:I57,I7:I40)</f>
        <v>15</v>
      </c>
      <c r="J58" s="139">
        <f>SUM(J42:J57,J7:J40)</f>
        <v>99.985927115593057</v>
      </c>
      <c r="K58" s="140">
        <f>SUM(K42:K57,K7:K40)-11</f>
        <v>500.43913505362536</v>
      </c>
      <c r="L58" s="140">
        <f>SUM(L7:L57)</f>
        <v>1247</v>
      </c>
      <c r="M58" s="139">
        <f>SUM(M42:M57,M7:M40)</f>
        <v>1739.8191350536256</v>
      </c>
      <c r="N58" s="140">
        <f>SUM(N36:N57,N7:N32)</f>
        <v>490</v>
      </c>
      <c r="O58" s="140">
        <f t="shared" ref="O58:AK58" si="6">SUM(O36:O57,O7:O32)</f>
        <v>1138</v>
      </c>
      <c r="P58" s="140">
        <f t="shared" si="6"/>
        <v>472</v>
      </c>
      <c r="Q58" s="140">
        <f t="shared" si="6"/>
        <v>1106</v>
      </c>
      <c r="R58" s="140">
        <f t="shared" si="6"/>
        <v>466</v>
      </c>
      <c r="S58" s="140">
        <f t="shared" si="6"/>
        <v>1074</v>
      </c>
      <c r="T58" s="140">
        <f t="shared" si="6"/>
        <v>467</v>
      </c>
      <c r="U58" s="140">
        <f t="shared" si="6"/>
        <v>1021</v>
      </c>
      <c r="V58" s="140">
        <f t="shared" si="6"/>
        <v>444</v>
      </c>
      <c r="W58" s="140">
        <f t="shared" si="6"/>
        <v>1034</v>
      </c>
      <c r="X58" s="140">
        <f t="shared" si="6"/>
        <v>444</v>
      </c>
      <c r="Y58" s="140">
        <f t="shared" si="6"/>
        <v>1050</v>
      </c>
      <c r="Z58" s="140">
        <f t="shared" si="6"/>
        <v>345</v>
      </c>
      <c r="AA58" s="140">
        <f t="shared" si="6"/>
        <v>768</v>
      </c>
      <c r="AB58" s="140">
        <f t="shared" si="6"/>
        <v>120</v>
      </c>
      <c r="AC58" s="140">
        <f t="shared" si="6"/>
        <v>221</v>
      </c>
      <c r="AD58" s="140">
        <f t="shared" si="6"/>
        <v>51</v>
      </c>
      <c r="AE58" s="140">
        <f t="shared" si="6"/>
        <v>96</v>
      </c>
      <c r="AF58" s="140">
        <f t="shared" si="6"/>
        <v>26</v>
      </c>
      <c r="AG58" s="140">
        <f t="shared" si="6"/>
        <v>32</v>
      </c>
      <c r="AH58" s="140">
        <f t="shared" si="6"/>
        <v>20</v>
      </c>
      <c r="AI58" s="140">
        <f t="shared" si="6"/>
        <v>32</v>
      </c>
      <c r="AJ58" s="140">
        <f t="shared" si="6"/>
        <v>20</v>
      </c>
      <c r="AK58" s="140">
        <f t="shared" si="6"/>
        <v>32</v>
      </c>
    </row>
    <row r="59" spans="1:37" x14ac:dyDescent="0.25">
      <c r="N59" s="203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</row>
    <row r="60" spans="1:37" x14ac:dyDescent="0.25">
      <c r="D60" s="1" t="s">
        <v>123</v>
      </c>
    </row>
    <row r="61" spans="1:37" x14ac:dyDescent="0.25">
      <c r="D61" s="41"/>
      <c r="E61" s="3" t="s">
        <v>124</v>
      </c>
    </row>
    <row r="62" spans="1:37" x14ac:dyDescent="0.25">
      <c r="D62" s="42"/>
      <c r="E62" s="3" t="s">
        <v>125</v>
      </c>
    </row>
    <row r="496" spans="5:5" x14ac:dyDescent="0.25">
      <c r="E496" s="48" t="s">
        <v>126</v>
      </c>
    </row>
  </sheetData>
  <mergeCells count="51">
    <mergeCell ref="N59:AK59"/>
    <mergeCell ref="V34:W34"/>
    <mergeCell ref="X34:Y34"/>
    <mergeCell ref="Z34:AA34"/>
    <mergeCell ref="AB34:AC34"/>
    <mergeCell ref="AD34:AE34"/>
    <mergeCell ref="AF34:AG34"/>
    <mergeCell ref="T34:U34"/>
    <mergeCell ref="A6:AK6"/>
    <mergeCell ref="A33:A34"/>
    <mergeCell ref="B33:B34"/>
    <mergeCell ref="C33:C34"/>
    <mergeCell ref="D33:D34"/>
    <mergeCell ref="E33:E34"/>
    <mergeCell ref="F33:F34"/>
    <mergeCell ref="G33:G34"/>
    <mergeCell ref="I33:I34"/>
    <mergeCell ref="K33:K34"/>
    <mergeCell ref="M33:M34"/>
    <mergeCell ref="N34:O34"/>
    <mergeCell ref="P34:Q34"/>
    <mergeCell ref="R34:S34"/>
    <mergeCell ref="AH34:AI34"/>
    <mergeCell ref="AJ34:AK34"/>
    <mergeCell ref="P4:Q4"/>
    <mergeCell ref="R4:S4"/>
    <mergeCell ref="T4:U4"/>
    <mergeCell ref="V4:W4"/>
    <mergeCell ref="AJ4:AK4"/>
    <mergeCell ref="X4:Y4"/>
    <mergeCell ref="Z4:AA4"/>
    <mergeCell ref="AB4:AC4"/>
    <mergeCell ref="AD4:AE4"/>
    <mergeCell ref="AF4:AG4"/>
    <mergeCell ref="AH4:AI4"/>
    <mergeCell ref="A2:AK2"/>
    <mergeCell ref="A3:A5"/>
    <mergeCell ref="B3:B5"/>
    <mergeCell ref="C3:C5"/>
    <mergeCell ref="D3:D5"/>
    <mergeCell ref="E3:E5"/>
    <mergeCell ref="F3:F5"/>
    <mergeCell ref="G3:G5"/>
    <mergeCell ref="H3:H4"/>
    <mergeCell ref="I3:I5"/>
    <mergeCell ref="J3:J5"/>
    <mergeCell ref="K3:K5"/>
    <mergeCell ref="L3:L5"/>
    <mergeCell ref="M3:M5"/>
    <mergeCell ref="N3:AK3"/>
    <mergeCell ref="N4:O4"/>
  </mergeCells>
  <pageMargins left="0.2" right="0.2" top="0.75" bottom="0.75" header="0.3" footer="0.3"/>
  <pageSetup paperSize="9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2018-08-10T12:03:24Z</dcterms:modified>
</cp:coreProperties>
</file>