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l.136\MESECHEN OTCHET\"/>
    </mc:Choice>
  </mc:AlternateContent>
  <bookViews>
    <workbookView xWindow="-108" yWindow="-108" windowWidth="23256" windowHeight="12456" tabRatio="795" firstSheet="1" activeTab="14"/>
  </bookViews>
  <sheets>
    <sheet name="09.2024" sheetId="82" state="hidden" r:id="rId1"/>
    <sheet name="11.2024" sheetId="84" r:id="rId2"/>
    <sheet name="12.2024" sheetId="85" r:id="rId3"/>
    <sheet name="01.2025" sheetId="86" r:id="rId4"/>
    <sheet name="02.2025" sheetId="87" r:id="rId5"/>
    <sheet name="03.2025" sheetId="88" r:id="rId6"/>
    <sheet name="04.2025" sheetId="89" r:id="rId7"/>
    <sheet name="05.2025" sheetId="90" r:id="rId8"/>
    <sheet name="06.2025" sheetId="91" r:id="rId9"/>
    <sheet name="07.2025" sheetId="92" r:id="rId10"/>
    <sheet name="08.2025" sheetId="93" r:id="rId11"/>
    <sheet name="09.2025" sheetId="94" r:id="rId12"/>
    <sheet name="10.2025" sheetId="95" r:id="rId13"/>
    <sheet name="11.2025" sheetId="96" r:id="rId14"/>
    <sheet name="12.2025" sheetId="97" r:id="rId15"/>
  </sheets>
  <calcPr calcId="152511"/>
</workbook>
</file>

<file path=xl/calcChain.xml><?xml version="1.0" encoding="utf-8"?>
<calcChain xmlns="http://schemas.openxmlformats.org/spreadsheetml/2006/main">
  <c r="Q66" i="92" l="1"/>
  <c r="L67" i="92"/>
  <c r="Q65" i="92"/>
  <c r="M65" i="92"/>
  <c r="C67" i="92"/>
  <c r="C66" i="92"/>
  <c r="C65" i="92"/>
  <c r="C43" i="97" l="1"/>
  <c r="C41" i="97"/>
  <c r="C35" i="97"/>
  <c r="C32" i="97"/>
  <c r="C29" i="97"/>
  <c r="C21" i="97"/>
  <c r="C16" i="97"/>
  <c r="C11" i="97"/>
  <c r="C26" i="97" l="1"/>
  <c r="C42" i="96" l="1"/>
  <c r="C9" i="97" s="1"/>
  <c r="C40" i="96"/>
  <c r="C34" i="96"/>
  <c r="C31" i="96"/>
  <c r="C28" i="96"/>
  <c r="C21" i="96"/>
  <c r="C16" i="96"/>
  <c r="C11" i="96"/>
  <c r="C9" i="95"/>
  <c r="C48" i="95"/>
  <c r="C9" i="96" s="1"/>
  <c r="C46" i="95"/>
  <c r="C36" i="95"/>
  <c r="C33" i="95"/>
  <c r="C30" i="95"/>
  <c r="C21" i="95"/>
  <c r="C16" i="95"/>
  <c r="C11" i="95"/>
  <c r="C9" i="94"/>
  <c r="C42" i="94"/>
  <c r="C40" i="94"/>
  <c r="C33" i="94"/>
  <c r="C30" i="94"/>
  <c r="C27" i="94"/>
  <c r="C21" i="94"/>
  <c r="C16" i="94"/>
  <c r="C11" i="94"/>
  <c r="C42" i="93"/>
  <c r="C40" i="93"/>
  <c r="C33" i="93"/>
  <c r="C30" i="93"/>
  <c r="C27" i="93"/>
  <c r="C21" i="93"/>
  <c r="C16" i="93"/>
  <c r="C11" i="93"/>
  <c r="C25" i="96" l="1"/>
  <c r="C27" i="95"/>
  <c r="C24" i="94"/>
  <c r="C24" i="93"/>
  <c r="C9" i="92"/>
  <c r="C44" i="92"/>
  <c r="C9" i="93" s="1"/>
  <c r="C42" i="92"/>
  <c r="C35" i="92"/>
  <c r="C32" i="92"/>
  <c r="C29" i="92"/>
  <c r="C21" i="92"/>
  <c r="C16" i="92"/>
  <c r="C11" i="92"/>
  <c r="C26" i="92" l="1"/>
  <c r="C50" i="91"/>
  <c r="C52" i="91"/>
  <c r="C51" i="91"/>
  <c r="C41" i="91"/>
  <c r="C35" i="91"/>
  <c r="C32" i="91"/>
  <c r="C29" i="91"/>
  <c r="C21" i="91"/>
  <c r="C16" i="91"/>
  <c r="C11" i="91"/>
  <c r="C47" i="90"/>
  <c r="C9" i="91" s="1"/>
  <c r="C45" i="90"/>
  <c r="C35" i="90"/>
  <c r="C32" i="90"/>
  <c r="C29" i="90"/>
  <c r="C21" i="90"/>
  <c r="C16" i="90"/>
  <c r="C11" i="90"/>
  <c r="C46" i="89"/>
  <c r="C9" i="90" s="1"/>
  <c r="C44" i="89"/>
  <c r="C35" i="89"/>
  <c r="C32" i="89"/>
  <c r="C29" i="89"/>
  <c r="C21" i="89"/>
  <c r="C16" i="89"/>
  <c r="C11" i="89"/>
  <c r="C9" i="88"/>
  <c r="C44" i="88"/>
  <c r="C9" i="89" s="1"/>
  <c r="C42" i="88"/>
  <c r="C34" i="88"/>
  <c r="C31" i="88"/>
  <c r="C28" i="88"/>
  <c r="C16" i="88"/>
  <c r="C11" i="88"/>
  <c r="C40" i="87"/>
  <c r="C52" i="85"/>
  <c r="C42" i="85"/>
  <c r="C26" i="91" l="1"/>
  <c r="C43" i="91"/>
  <c r="C26" i="90"/>
  <c r="C26" i="89"/>
  <c r="C25" i="88"/>
  <c r="C9" i="85"/>
  <c r="C9" i="87" l="1"/>
  <c r="C43" i="87"/>
  <c r="C41" i="87"/>
  <c r="C34" i="87"/>
  <c r="C31" i="87"/>
  <c r="C28" i="87"/>
  <c r="C21" i="87"/>
  <c r="C16" i="87"/>
  <c r="C11" i="87"/>
  <c r="C40" i="86"/>
  <c r="C35" i="86" s="1"/>
  <c r="C52" i="86"/>
  <c r="C21" i="86"/>
  <c r="C50" i="86"/>
  <c r="C32" i="86"/>
  <c r="C11" i="86"/>
  <c r="C54" i="85"/>
  <c r="C53" i="85"/>
  <c r="C29" i="86"/>
  <c r="C16" i="86"/>
  <c r="C25" i="87" l="1"/>
  <c r="C43" i="86"/>
  <c r="C41" i="86"/>
  <c r="C26" i="86"/>
  <c r="C45" i="85" l="1"/>
  <c r="C9" i="86" s="1"/>
  <c r="C43" i="85"/>
  <c r="C35" i="85"/>
  <c r="C32" i="85"/>
  <c r="C29" i="85"/>
  <c r="C21" i="85"/>
  <c r="C21" i="84"/>
  <c r="C50" i="84"/>
  <c r="C48" i="84"/>
  <c r="C35" i="84"/>
  <c r="C32" i="84"/>
  <c r="C29" i="84"/>
  <c r="C16" i="84"/>
  <c r="C11" i="84"/>
  <c r="C9" i="84"/>
  <c r="C16" i="85" l="1"/>
  <c r="C11" i="85"/>
  <c r="C26" i="84"/>
  <c r="C26" i="85" l="1"/>
  <c r="C42" i="82"/>
  <c r="C21" i="82"/>
  <c r="C47" i="82" l="1"/>
  <c r="C45" i="82"/>
  <c r="E28" i="82" s="1"/>
  <c r="C36" i="82"/>
  <c r="C33" i="82"/>
  <c r="C30" i="82"/>
  <c r="C16" i="82"/>
  <c r="C11" i="82"/>
  <c r="C9" i="82"/>
  <c r="E26" i="82" s="1"/>
  <c r="C27" i="82" l="1"/>
  <c r="E27" i="82" s="1"/>
  <c r="E29" i="82" s="1"/>
  <c r="E31" i="82" s="1"/>
</calcChain>
</file>

<file path=xl/sharedStrings.xml><?xml version="1.0" encoding="utf-8"?>
<sst xmlns="http://schemas.openxmlformats.org/spreadsheetml/2006/main" count="688" uniqueCount="153">
  <si>
    <t>Налични в началото на периода, лв.</t>
  </si>
  <si>
    <t>Приходи, лв.</t>
  </si>
  <si>
    <t>Фонд „Ремонт и обновяване”</t>
  </si>
  <si>
    <t>Разходи, лв.</t>
  </si>
  <si>
    <t>Налични в края на периода, лв.</t>
  </si>
  <si>
    <t>Председател на УС: И. Боюклиев</t>
  </si>
  <si>
    <t> Касиер: З. Георгиева</t>
  </si>
  <si>
    <t>Гаражи</t>
  </si>
  <si>
    <t>Наеми</t>
  </si>
  <si>
    <t>Други</t>
  </si>
  <si>
    <t>Ток Общи нужди</t>
  </si>
  <si>
    <t>Ток Асансьор</t>
  </si>
  <si>
    <t>В каса</t>
  </si>
  <si>
    <t>По сметки</t>
  </si>
  <si>
    <t>Сметка Общи части</t>
  </si>
  <si>
    <t>Сметка ФРО</t>
  </si>
  <si>
    <t>Сметка гаражи</t>
  </si>
  <si>
    <t xml:space="preserve">Месечен финансов отчет  на ЕС бл. 136 </t>
  </si>
  <si>
    <t>Вх. А</t>
  </si>
  <si>
    <t>Общо приходи</t>
  </si>
  <si>
    <t>Общо разходи</t>
  </si>
  <si>
    <t>Фонд „Поддръжка общи части бл.136 ”</t>
  </si>
  <si>
    <t xml:space="preserve"> В сметка</t>
  </si>
  <si>
    <t>Вх. Б</t>
  </si>
  <si>
    <t>Комисионни банка</t>
  </si>
  <si>
    <t>Дистанционни</t>
  </si>
  <si>
    <t>Платен абонамент на Арс гардън ЕООД за градинарство</t>
  </si>
  <si>
    <t>Платен наем от Алиус Билд ООД за 9.2024г</t>
  </si>
  <si>
    <t xml:space="preserve">Платени на Строй перфект БГ ЕООД по д-р  </t>
  </si>
  <si>
    <t>Платени от бл.135 за ремонт на воронки</t>
  </si>
  <si>
    <t>Платени от бл.135 за градинар за м.08.2024</t>
  </si>
  <si>
    <t>Заплата касиер месец 08.2024г</t>
  </si>
  <si>
    <t>Такса асансьор месец 08.2024г</t>
  </si>
  <si>
    <t>Почистване за месец 08.2024г</t>
  </si>
  <si>
    <t xml:space="preserve">За периода 01.09.2024г. – 30.09.2024 г. </t>
  </si>
  <si>
    <t>Преведени за гаражи от бл.135 от 1-8.2024</t>
  </si>
  <si>
    <t>Платени на Робърт Владимиров Христов</t>
  </si>
  <si>
    <t>Платени от бл.135 за измиване на двор</t>
  </si>
  <si>
    <t xml:space="preserve">За периода 01.11.2024г. – 30.11.2024 г. </t>
  </si>
  <si>
    <t>Платени от бл.135 за градинар за м.10.2024</t>
  </si>
  <si>
    <t>Платени за ремонт на мотор на входна гаражна врата</t>
  </si>
  <si>
    <t>Платени за ремонт на електроника на входна гаражна врата</t>
  </si>
  <si>
    <t>Платени на Ивайло Хаджийски за отводняване и чистене на шахти блок 135 и 136</t>
  </si>
  <si>
    <t>Платени на Драгомир Денев за ремонт на помпи в подземен гараж</t>
  </si>
  <si>
    <t>Платени от бл.135 за ремонт на помпи в подземен гараж</t>
  </si>
  <si>
    <t>Платени от бл.135 за отводняване на подземен гараж</t>
  </si>
  <si>
    <t>Платени на Панчо Ангелов за дистанционни за бл.136</t>
  </si>
  <si>
    <t>Закупуване на дръжка за входна врата на бл.136, вх.Б</t>
  </si>
  <si>
    <t>Почистване за месец 10.2024г</t>
  </si>
  <si>
    <t>Платени на Глобъл лифт ООД по ф-ра 2033349/11.11.2024</t>
  </si>
  <si>
    <t>Платен наем от Алиус Билд ООД за 10,11.2024г</t>
  </si>
  <si>
    <t xml:space="preserve">За периода 01.12.2024г. – 31.12.2024 г. </t>
  </si>
  <si>
    <t>Заплата касиер месец 10.2024г</t>
  </si>
  <si>
    <t>Такса асансьор месец 10.2024г</t>
  </si>
  <si>
    <t>Заплата касиер месец 11.2024г</t>
  </si>
  <si>
    <t>Такса асансьор месец 11.2024г</t>
  </si>
  <si>
    <t>Почистване за месец 11.2024г</t>
  </si>
  <si>
    <t>Заплата касиер месец 12.2024г</t>
  </si>
  <si>
    <t>Такса асансьор месец 12.2024г</t>
  </si>
  <si>
    <t>Почистване за месец 12.2024г</t>
  </si>
  <si>
    <t>Платени от А1 за периода 1-3.2025</t>
  </si>
  <si>
    <t xml:space="preserve">За периода 01.01.2025г. – 31.01.2025 г. </t>
  </si>
  <si>
    <t xml:space="preserve">За периода 01.02.2025г. – 28.02.2025 г. </t>
  </si>
  <si>
    <t>Такса асансьор месец 01.2025г</t>
  </si>
  <si>
    <t>Заплата касиер месец 01.2025г</t>
  </si>
  <si>
    <t>Почистване за месец 01.2025г</t>
  </si>
  <si>
    <t>Платени от бл.135 за гаражи 9-12.2024</t>
  </si>
  <si>
    <t>Платени 5бр дистанционни</t>
  </si>
  <si>
    <t>Платени на Богомил Богомилов за ремонт на  гаражна врата</t>
  </si>
  <si>
    <t>Покупка на сейфове за ключове</t>
  </si>
  <si>
    <t>Закупуване на фото реле FR-2 10A 220V</t>
  </si>
  <si>
    <t>Платени на Алиус Билд ООД за подмяна на часовник с фотоклетка за осветление вътрешен двор и пристягане на връзки в табло общи нужди бл.136</t>
  </si>
  <si>
    <t xml:space="preserve">За периода 01.03.2025г. – 31.03.2025 г. </t>
  </si>
  <si>
    <t>Заплата касиер месец 02.2025г</t>
  </si>
  <si>
    <t>Такса асансьор месец 02.2025г</t>
  </si>
  <si>
    <t>Почистване за месец 02.2025г</t>
  </si>
  <si>
    <t>Платени на Ивко индустри по проформа 4231/12.03.2025</t>
  </si>
  <si>
    <t>Закупени крушки за вътрешен двор</t>
  </si>
  <si>
    <t>Платени на Глобал лифт ООД по проформа 204051/18.03.2025</t>
  </si>
  <si>
    <t>Платени на Глобал лифт ООД по ф-ра 203746/28.01.2025</t>
  </si>
  <si>
    <t xml:space="preserve">За периода 01.04.2025г. – 30.04.2025 г. </t>
  </si>
  <si>
    <t>Платени от бл.135 за градинар за м.03.2025</t>
  </si>
  <si>
    <t>Градинар 03.2025</t>
  </si>
  <si>
    <t>Заплата касиер месец 03.2025г</t>
  </si>
  <si>
    <t>Такса асансьор месец 03.2025г</t>
  </si>
  <si>
    <t>Почистване за месец 03.2025г</t>
  </si>
  <si>
    <t>Платени за платка и настройка на дистанционни</t>
  </si>
  <si>
    <t>Платени от А1 за периода 4-7.2025</t>
  </si>
  <si>
    <t xml:space="preserve">За периода 01.05.2025г. – 31.05.2025 г. </t>
  </si>
  <si>
    <t>Платени от бл.135 за градинар за м.04.2025</t>
  </si>
  <si>
    <t>Плащане на Арс гардън за градинар 04.2025</t>
  </si>
  <si>
    <t>Заплата касиер месец 04.2025г</t>
  </si>
  <si>
    <t>Такса асансьор месец 04.2025г</t>
  </si>
  <si>
    <t>Почистване за месец 04.2025г</t>
  </si>
  <si>
    <t>Платено за метене на двор и гаражи</t>
  </si>
  <si>
    <t>Закупуване на 3бр фенер Pacific small черен стоящ 02</t>
  </si>
  <si>
    <t>Закупуване на 3бр фенер Pacific small черен стоящ 03</t>
  </si>
  <si>
    <t>Платен труд на Божидар Атанасов за монтаж и демонтаж на фенери, монтаж и демонтаж на 2бр сензори и смяна на 18бр пури</t>
  </si>
  <si>
    <t xml:space="preserve">За периода 01.06.2025г. – 30.06.2025 г. </t>
  </si>
  <si>
    <t>Заплата касиер месец 05.2025г</t>
  </si>
  <si>
    <t>Такса асансьор месец 05.2025г</t>
  </si>
  <si>
    <t>Почистване за месец 05.2025г</t>
  </si>
  <si>
    <t>Плащане на Арс гардън за градинар 05.2025</t>
  </si>
  <si>
    <t>Платени от бл.135 за градинар за м.05.2025</t>
  </si>
  <si>
    <t xml:space="preserve">За периода 01.07.2025г. – 31.07.2025 г. </t>
  </si>
  <si>
    <t>Платен наем от Алиус Билд ООД за 12.2024г и 01.2025г</t>
  </si>
  <si>
    <t>Заплата касиер месец 06.2025г</t>
  </si>
  <si>
    <t>Такса асансьор месец 06.2025г</t>
  </si>
  <si>
    <t>Почистване за месец 06.2025г</t>
  </si>
  <si>
    <t>Плащане на Арс гардън за градинар 06.2025</t>
  </si>
  <si>
    <t>Платени от бл.135 за градинар за м.06.2025</t>
  </si>
  <si>
    <t>Платени от А1 за периода 7-10.2025</t>
  </si>
  <si>
    <t xml:space="preserve">За периода 01.08.2025г. – 31.08.2025 г. </t>
  </si>
  <si>
    <t>Платени от бл.135 за градинар за м.07.2025</t>
  </si>
  <si>
    <t>Почистване за месец 07.2025г</t>
  </si>
  <si>
    <t>Такса асансьор месец 07.2025г</t>
  </si>
  <si>
    <t>Заплата касиер месец 07.2025г</t>
  </si>
  <si>
    <t>Плащане на Арс гардън за градинар 07.2025</t>
  </si>
  <si>
    <t>Платени на Драгомир Денев /за помпи/</t>
  </si>
  <si>
    <t xml:space="preserve">За периода 01.09.2025г. – 30.09.2025 г. </t>
  </si>
  <si>
    <t>Заплата касиер месец 08.2025г</t>
  </si>
  <si>
    <t>Такса асансьор месец 08.2025г</t>
  </si>
  <si>
    <t>Почистване за месец 08.2025г</t>
  </si>
  <si>
    <t>Плащане на Арс гардън за градинар 08.2025</t>
  </si>
  <si>
    <t>Платени от бл.135 за градинар за м.08.2025</t>
  </si>
  <si>
    <t>Измиване на гаражи /платени на Робърт Христов/</t>
  </si>
  <si>
    <t>Платена подмяна на камера на -1 по протокол 23161/02.10.2025 /на Божидар Атанасов/</t>
  </si>
  <si>
    <t>Платени от бл.135 за градинар за м.09.2025</t>
  </si>
  <si>
    <t>Заплата касиер месец 09.2025г</t>
  </si>
  <si>
    <t>Такса асансьор месец 09.2025г</t>
  </si>
  <si>
    <t>Почистване за месец 09.2025г</t>
  </si>
  <si>
    <t>Плащане на Арс гардън за градинар 09.2025</t>
  </si>
  <si>
    <t>Платени от бл.135 за ремонт на вътрешен двор</t>
  </si>
  <si>
    <t>Платен ремонт на вътрешен двор на Християн Янакиев</t>
  </si>
  <si>
    <t>Закупуване на кашон с пури</t>
  </si>
  <si>
    <t>Платени от А1 за периода 10-12.2025</t>
  </si>
  <si>
    <t>Платени на Емил Каменов Каменов за термокамера подземни гаражи</t>
  </si>
  <si>
    <t>Платен наем от Алиус Билд ООД за 02,03.2025</t>
  </si>
  <si>
    <t xml:space="preserve">За периода 01.10.2025г. – 31.10.2025 г. </t>
  </si>
  <si>
    <t>Платен наем от Алиус Билд ООД за 4,5,6,7,8.2025</t>
  </si>
  <si>
    <t>Заплата касиер месец 10.2025г</t>
  </si>
  <si>
    <t>Такса асансьор месец 10.2025г</t>
  </si>
  <si>
    <t>Почистване за месец 10.2025г</t>
  </si>
  <si>
    <t>Плащане на Арс гардън за градинар 10.2025</t>
  </si>
  <si>
    <t xml:space="preserve">За периода 01.11.2025г. – 30.11.2025 г. </t>
  </si>
  <si>
    <t>Платени от бл.135 за градинар за м.10.2025</t>
  </si>
  <si>
    <t>Платени от бл.135 за градинар за м.11.2025</t>
  </si>
  <si>
    <t>Заплата касиер месец 11.2025г</t>
  </si>
  <si>
    <t>Такса асансьор месец 11.2025г</t>
  </si>
  <si>
    <t>Почистване за месец 11.2025г</t>
  </si>
  <si>
    <t>Плащане на Арс гардън за градинар 11.2025</t>
  </si>
  <si>
    <t>Смяна на пури в гараж /платени на Божидар Атанасов/</t>
  </si>
  <si>
    <t xml:space="preserve">За периода 01.12.2025г. – 09.12.2025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</si>
</sst>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Verdana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Verdana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Verdana"/>
      <family val="2"/>
      <charset val="204"/>
    </font>
    <font>
      <sz val="11"/>
      <color rgb="FFFF0000"/>
      <name val="Verdana"/>
      <family val="2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sz val="11"/>
      <color theme="1"/>
      <name val="Verdana"/>
      <family val="2"/>
      <charset val="204"/>
    </font>
    <font>
      <b/>
      <sz val="11"/>
      <name val="Calibri"/>
      <family val="2"/>
      <scheme val="minor"/>
    </font>
    <font>
      <sz val="1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2" borderId="5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9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justify" vertical="center"/>
    </xf>
    <xf numFmtId="164" fontId="3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11" fillId="2" borderId="0" xfId="0" applyFont="1" applyFill="1"/>
    <xf numFmtId="0" fontId="6" fillId="2" borderId="4" xfId="0" applyFont="1" applyFill="1" applyBorder="1" applyAlignment="1">
      <alignment horizontal="right" vertical="center" wrapText="1"/>
    </xf>
    <xf numFmtId="2" fontId="6" fillId="2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0" fontId="4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justify" vertical="center"/>
    </xf>
    <xf numFmtId="0" fontId="0" fillId="2" borderId="7" xfId="0" applyFill="1" applyBorder="1"/>
    <xf numFmtId="2" fontId="12" fillId="2" borderId="2" xfId="0" applyNumberFormat="1" applyFont="1" applyFill="1" applyBorder="1" applyAlignment="1">
      <alignment horizontal="right" vertical="center" wrapText="1"/>
    </xf>
    <xf numFmtId="0" fontId="13" fillId="2" borderId="0" xfId="0" applyFont="1" applyFill="1"/>
    <xf numFmtId="0" fontId="14" fillId="2" borderId="4" xfId="0" applyFont="1" applyFill="1" applyBorder="1" applyAlignment="1">
      <alignment horizontal="justify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0" fontId="0" fillId="2" borderId="7" xfId="0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2" fontId="9" fillId="2" borderId="0" xfId="0" applyNumberFormat="1" applyFont="1" applyFill="1"/>
    <xf numFmtId="2" fontId="13" fillId="2" borderId="0" xfId="0" applyNumberFormat="1" applyFont="1" applyFill="1"/>
    <xf numFmtId="2" fontId="1" fillId="3" borderId="5" xfId="0" applyNumberFormat="1" applyFont="1" applyFill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1" fillId="2" borderId="0" xfId="0" applyNumberFormat="1" applyFont="1" applyFill="1"/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63"/>
  <sheetViews>
    <sheetView topLeftCell="A10" workbookViewId="0">
      <selection activeCell="A22" sqref="A22:XFD22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4" width="9.21875" style="4" customWidth="1"/>
    <col min="5" max="16384" width="9.109375" style="4"/>
  </cols>
  <sheetData>
    <row r="5" spans="2:3" x14ac:dyDescent="0.3">
      <c r="B5" s="7" t="s">
        <v>17</v>
      </c>
      <c r="C5" s="8">
        <v>45631</v>
      </c>
    </row>
    <row r="6" spans="2:3" x14ac:dyDescent="0.3">
      <c r="B6" s="9"/>
    </row>
    <row r="7" spans="2:3" x14ac:dyDescent="0.3">
      <c r="B7" s="7" t="s">
        <v>34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 t="e">
        <f>#REF!</f>
        <v>#REF!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745</v>
      </c>
    </row>
    <row r="12" spans="2:3" ht="15" thickBot="1" x14ac:dyDescent="0.35">
      <c r="B12" s="14" t="s">
        <v>14</v>
      </c>
      <c r="C12" s="35">
        <v>450</v>
      </c>
    </row>
    <row r="13" spans="2:3" ht="15" thickBot="1" x14ac:dyDescent="0.35">
      <c r="B13" s="14" t="s">
        <v>15</v>
      </c>
      <c r="C13" s="15">
        <v>215</v>
      </c>
    </row>
    <row r="14" spans="2:3" ht="15" thickBot="1" x14ac:dyDescent="0.35">
      <c r="B14" s="14" t="s">
        <v>16</v>
      </c>
      <c r="C14" s="15">
        <v>80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1172</v>
      </c>
    </row>
    <row r="17" spans="2:6" ht="15" thickBot="1" x14ac:dyDescent="0.35">
      <c r="B17" s="17" t="s">
        <v>21</v>
      </c>
      <c r="C17" s="3">
        <v>702</v>
      </c>
    </row>
    <row r="18" spans="2:6" ht="15" thickBot="1" x14ac:dyDescent="0.35">
      <c r="B18" s="17" t="s">
        <v>2</v>
      </c>
      <c r="C18" s="3">
        <v>295</v>
      </c>
    </row>
    <row r="19" spans="2:6" ht="15" thickBot="1" x14ac:dyDescent="0.35">
      <c r="B19" s="17" t="s">
        <v>7</v>
      </c>
      <c r="C19" s="3">
        <v>175</v>
      </c>
    </row>
    <row r="20" spans="2:6" ht="15" thickBot="1" x14ac:dyDescent="0.35">
      <c r="B20" s="17" t="s">
        <v>25</v>
      </c>
      <c r="C20" s="3"/>
    </row>
    <row r="21" spans="2:6" s="5" customFormat="1" ht="15" thickBot="1" x14ac:dyDescent="0.35">
      <c r="B21" s="18" t="s">
        <v>9</v>
      </c>
      <c r="C21" s="2">
        <f>SUM(C22:C26)</f>
        <v>1595</v>
      </c>
      <c r="E21" s="42"/>
      <c r="F21" s="42"/>
    </row>
    <row r="22" spans="2:6" s="36" customFormat="1" ht="15" thickBot="1" x14ac:dyDescent="0.35">
      <c r="B22" s="37" t="s">
        <v>27</v>
      </c>
      <c r="C22" s="38">
        <v>200</v>
      </c>
      <c r="E22" s="43"/>
    </row>
    <row r="23" spans="2:6" s="36" customFormat="1" ht="15" thickBot="1" x14ac:dyDescent="0.35">
      <c r="B23" s="37" t="s">
        <v>35</v>
      </c>
      <c r="C23" s="38">
        <v>295</v>
      </c>
      <c r="E23" s="43"/>
    </row>
    <row r="24" spans="2:6" s="36" customFormat="1" ht="15" thickBot="1" x14ac:dyDescent="0.35">
      <c r="B24" s="37" t="s">
        <v>29</v>
      </c>
      <c r="C24" s="38">
        <v>500</v>
      </c>
      <c r="E24" s="43"/>
    </row>
    <row r="25" spans="2:6" s="36" customFormat="1" ht="15" thickBot="1" x14ac:dyDescent="0.35">
      <c r="B25" s="37" t="s">
        <v>37</v>
      </c>
      <c r="C25" s="38">
        <v>250</v>
      </c>
      <c r="E25" s="43"/>
    </row>
    <row r="26" spans="2:6" s="36" customFormat="1" ht="15" thickBot="1" x14ac:dyDescent="0.35">
      <c r="B26" s="37" t="s">
        <v>30</v>
      </c>
      <c r="C26" s="38">
        <v>350</v>
      </c>
      <c r="E26" s="43" t="e">
        <f>C9</f>
        <v>#REF!</v>
      </c>
    </row>
    <row r="27" spans="2:6" ht="15" thickBot="1" x14ac:dyDescent="0.35">
      <c r="B27" s="18" t="s">
        <v>19</v>
      </c>
      <c r="C27" s="19">
        <f>C21+C16+C11</f>
        <v>3512</v>
      </c>
      <c r="E27" s="41">
        <f>C27</f>
        <v>3512</v>
      </c>
      <c r="F27" s="41"/>
    </row>
    <row r="28" spans="2:6" ht="15" thickBot="1" x14ac:dyDescent="0.35">
      <c r="B28" s="33"/>
      <c r="C28" s="34"/>
      <c r="E28" s="41">
        <f>-C45</f>
        <v>-9037.66</v>
      </c>
    </row>
    <row r="29" spans="2:6" ht="15" thickBot="1" x14ac:dyDescent="0.35">
      <c r="B29" s="47" t="s">
        <v>3</v>
      </c>
      <c r="C29" s="48"/>
      <c r="E29" s="41" t="e">
        <f>SUM(E26:E28)</f>
        <v>#REF!</v>
      </c>
    </row>
    <row r="30" spans="2:6" ht="15" thickBot="1" x14ac:dyDescent="0.35">
      <c r="B30" s="21" t="s">
        <v>11</v>
      </c>
      <c r="C30" s="2">
        <f>SUM(C31:C32)</f>
        <v>165.45</v>
      </c>
      <c r="D30" s="36"/>
      <c r="E30" s="41">
        <v>-4479.97</v>
      </c>
    </row>
    <row r="31" spans="2:6" ht="15" thickBot="1" x14ac:dyDescent="0.35">
      <c r="B31" s="20" t="s">
        <v>18</v>
      </c>
      <c r="C31" s="3">
        <v>106.19</v>
      </c>
      <c r="E31" s="41" t="e">
        <f>SUM(E29:E30)</f>
        <v>#REF!</v>
      </c>
    </row>
    <row r="32" spans="2:6" ht="15" thickBot="1" x14ac:dyDescent="0.35">
      <c r="B32" s="20" t="s">
        <v>23</v>
      </c>
      <c r="C32" s="3">
        <v>59.26</v>
      </c>
    </row>
    <row r="33" spans="2:6" ht="15" thickBot="1" x14ac:dyDescent="0.35">
      <c r="B33" s="21" t="s">
        <v>10</v>
      </c>
      <c r="C33" s="2">
        <f>SUM(C34:C35)</f>
        <v>205.82</v>
      </c>
    </row>
    <row r="34" spans="2:6" ht="15" thickBot="1" x14ac:dyDescent="0.35">
      <c r="B34" s="20" t="s">
        <v>18</v>
      </c>
      <c r="C34" s="3">
        <v>47.66</v>
      </c>
      <c r="F34" s="41"/>
    </row>
    <row r="35" spans="2:6" ht="15" thickBot="1" x14ac:dyDescent="0.35">
      <c r="B35" s="20" t="s">
        <v>23</v>
      </c>
      <c r="C35" s="3">
        <v>158.16</v>
      </c>
      <c r="F35" s="41"/>
    </row>
    <row r="36" spans="2:6" ht="15" thickBot="1" x14ac:dyDescent="0.35">
      <c r="B36" s="21" t="s">
        <v>9</v>
      </c>
      <c r="C36" s="2">
        <f>SUM(C38:C44)</f>
        <v>8666.39</v>
      </c>
      <c r="E36" s="41"/>
      <c r="F36" s="41"/>
    </row>
    <row r="37" spans="2:6" ht="15" thickBot="1" x14ac:dyDescent="0.35">
      <c r="B37" s="21"/>
      <c r="C37" s="1"/>
      <c r="E37" s="41"/>
      <c r="F37" s="41"/>
    </row>
    <row r="38" spans="2:6" ht="15" thickBot="1" x14ac:dyDescent="0.35">
      <c r="B38" s="22" t="s">
        <v>31</v>
      </c>
      <c r="C38" s="3">
        <v>200</v>
      </c>
      <c r="E38" s="41"/>
    </row>
    <row r="39" spans="2:6" ht="15" thickBot="1" x14ac:dyDescent="0.35">
      <c r="B39" s="22" t="s">
        <v>32</v>
      </c>
      <c r="C39" s="44">
        <v>343.5</v>
      </c>
      <c r="E39" s="41"/>
    </row>
    <row r="40" spans="2:6" ht="15" thickBot="1" x14ac:dyDescent="0.35">
      <c r="B40" s="22" t="s">
        <v>33</v>
      </c>
      <c r="C40" s="44">
        <v>400</v>
      </c>
    </row>
    <row r="41" spans="2:6" ht="28.2" thickBot="1" x14ac:dyDescent="0.35">
      <c r="B41" s="22" t="s">
        <v>26</v>
      </c>
      <c r="C41" s="44">
        <v>700</v>
      </c>
      <c r="E41" s="41"/>
      <c r="F41" s="41"/>
    </row>
    <row r="42" spans="2:6" ht="15" thickBot="1" x14ac:dyDescent="0.35">
      <c r="B42" s="22" t="s">
        <v>28</v>
      </c>
      <c r="C42" s="45">
        <f>5900-500</f>
        <v>5400</v>
      </c>
      <c r="E42" s="41"/>
      <c r="F42" s="41"/>
    </row>
    <row r="43" spans="2:6" ht="15" thickBot="1" x14ac:dyDescent="0.35">
      <c r="B43" s="22" t="s">
        <v>36</v>
      </c>
      <c r="C43" s="45">
        <v>1600</v>
      </c>
      <c r="E43" s="41"/>
      <c r="F43" s="41"/>
    </row>
    <row r="44" spans="2:6" ht="15" thickBot="1" x14ac:dyDescent="0.35">
      <c r="B44" s="22" t="s">
        <v>24</v>
      </c>
      <c r="C44" s="45">
        <v>22.89</v>
      </c>
    </row>
    <row r="45" spans="2:6" ht="15" thickBot="1" x14ac:dyDescent="0.35">
      <c r="B45" s="18" t="s">
        <v>20</v>
      </c>
      <c r="C45" s="19">
        <f>SUM(C31:C32,C34:C35,C38:C44)</f>
        <v>9037.66</v>
      </c>
    </row>
    <row r="46" spans="2:6" ht="15" thickBot="1" x14ac:dyDescent="0.35">
      <c r="B46" s="33"/>
      <c r="C46" s="39"/>
    </row>
    <row r="47" spans="2:6" ht="15" thickBot="1" x14ac:dyDescent="0.35">
      <c r="B47" s="11" t="s">
        <v>4</v>
      </c>
      <c r="C47" s="13">
        <f>SUM(C48:C56)</f>
        <v>4479.97</v>
      </c>
    </row>
    <row r="48" spans="2:6" ht="15" thickBot="1" x14ac:dyDescent="0.35">
      <c r="B48" s="23" t="s">
        <v>12</v>
      </c>
      <c r="C48" s="24"/>
    </row>
    <row r="49" spans="2:3" ht="15" thickBot="1" x14ac:dyDescent="0.35">
      <c r="B49" s="20" t="s">
        <v>21</v>
      </c>
      <c r="C49" s="15">
        <v>956.11</v>
      </c>
    </row>
    <row r="50" spans="2:3" s="25" customFormat="1" ht="15" thickBot="1" x14ac:dyDescent="0.35">
      <c r="B50" s="20" t="s">
        <v>2</v>
      </c>
      <c r="C50" s="15">
        <v>240</v>
      </c>
    </row>
    <row r="51" spans="2:3" ht="15" thickBot="1" x14ac:dyDescent="0.35">
      <c r="B51" s="20" t="s">
        <v>7</v>
      </c>
      <c r="C51" s="15">
        <v>190.86</v>
      </c>
    </row>
    <row r="52" spans="2:3" ht="15" thickBot="1" x14ac:dyDescent="0.35">
      <c r="B52" s="20" t="s">
        <v>8</v>
      </c>
      <c r="C52" s="15"/>
    </row>
    <row r="53" spans="2:3" ht="15" thickBot="1" x14ac:dyDescent="0.35">
      <c r="B53" s="26" t="s">
        <v>22</v>
      </c>
      <c r="C53" s="27"/>
    </row>
    <row r="54" spans="2:3" ht="15" thickBot="1" x14ac:dyDescent="0.35">
      <c r="B54" s="14" t="s">
        <v>14</v>
      </c>
      <c r="C54" s="15">
        <v>2540.5700000000002</v>
      </c>
    </row>
    <row r="55" spans="2:3" s="25" customFormat="1" ht="15" thickBot="1" x14ac:dyDescent="0.35">
      <c r="B55" s="14" t="s">
        <v>15</v>
      </c>
      <c r="C55" s="15">
        <v>379.86</v>
      </c>
    </row>
    <row r="56" spans="2:3" ht="15" thickBot="1" x14ac:dyDescent="0.35">
      <c r="B56" s="14" t="s">
        <v>16</v>
      </c>
      <c r="C56" s="15">
        <v>172.57</v>
      </c>
    </row>
    <row r="57" spans="2:3" x14ac:dyDescent="0.3">
      <c r="B57" s="28"/>
      <c r="C57" s="29"/>
    </row>
    <row r="58" spans="2:3" x14ac:dyDescent="0.3">
      <c r="B58" s="30"/>
      <c r="C58" s="29"/>
    </row>
    <row r="59" spans="2:3" x14ac:dyDescent="0.3">
      <c r="B59" s="30"/>
      <c r="C59" s="29"/>
    </row>
    <row r="60" spans="2:3" x14ac:dyDescent="0.3">
      <c r="B60" s="7" t="s">
        <v>5</v>
      </c>
    </row>
    <row r="61" spans="2:3" x14ac:dyDescent="0.3">
      <c r="B61" s="31"/>
    </row>
    <row r="62" spans="2:3" ht="15.6" x14ac:dyDescent="0.3">
      <c r="B62" s="32"/>
    </row>
    <row r="63" spans="2:3" x14ac:dyDescent="0.3">
      <c r="B63" s="7" t="s">
        <v>6</v>
      </c>
    </row>
  </sheetData>
  <mergeCells count="2">
    <mergeCell ref="B10:C10"/>
    <mergeCell ref="B29:C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67"/>
  <sheetViews>
    <sheetView workbookViewId="0">
      <selection activeCell="C17" activeCellId="1" sqref="C12:C13 C17:C18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16384" width="9.109375" style="4"/>
  </cols>
  <sheetData>
    <row r="5" spans="2:12" x14ac:dyDescent="0.3">
      <c r="B5" s="7" t="s">
        <v>17</v>
      </c>
      <c r="C5" s="8">
        <v>45877</v>
      </c>
    </row>
    <row r="6" spans="2:12" x14ac:dyDescent="0.3">
      <c r="B6" s="9"/>
    </row>
    <row r="7" spans="2:12" x14ac:dyDescent="0.3">
      <c r="B7" s="7" t="s">
        <v>104</v>
      </c>
    </row>
    <row r="8" spans="2:12" ht="15" thickBot="1" x14ac:dyDescent="0.35">
      <c r="B8" s="10"/>
    </row>
    <row r="9" spans="2:12" ht="15" thickBot="1" x14ac:dyDescent="0.35">
      <c r="B9" s="11" t="s">
        <v>0</v>
      </c>
      <c r="C9" s="13">
        <f>'06.2025'!C43</f>
        <v>15860.25</v>
      </c>
    </row>
    <row r="10" spans="2:12" ht="15" thickBot="1" x14ac:dyDescent="0.35">
      <c r="B10" s="47" t="s">
        <v>1</v>
      </c>
      <c r="C10" s="48"/>
    </row>
    <row r="11" spans="2:12" s="5" customFormat="1" ht="15" thickBot="1" x14ac:dyDescent="0.35">
      <c r="B11" s="12" t="s">
        <v>13</v>
      </c>
      <c r="C11" s="40">
        <f>SUM(C12:C15)</f>
        <v>1756</v>
      </c>
      <c r="E11" s="4"/>
      <c r="F11" s="4"/>
      <c r="G11" s="4"/>
      <c r="H11" s="4"/>
      <c r="I11" s="4"/>
      <c r="J11" s="4"/>
      <c r="K11" s="4"/>
      <c r="L11" s="4"/>
    </row>
    <row r="12" spans="2:12" ht="15" thickBot="1" x14ac:dyDescent="0.35">
      <c r="B12" s="14" t="s">
        <v>14</v>
      </c>
      <c r="C12" s="35">
        <v>779</v>
      </c>
    </row>
    <row r="13" spans="2:12" ht="15" thickBot="1" x14ac:dyDescent="0.35">
      <c r="B13" s="14" t="s">
        <v>15</v>
      </c>
      <c r="C13" s="15">
        <v>807</v>
      </c>
    </row>
    <row r="14" spans="2:12" ht="15" thickBot="1" x14ac:dyDescent="0.35">
      <c r="B14" s="14" t="s">
        <v>16</v>
      </c>
      <c r="C14" s="15">
        <v>170</v>
      </c>
    </row>
    <row r="15" spans="2:12" ht="15" thickBot="1" x14ac:dyDescent="0.35">
      <c r="B15" s="14" t="s">
        <v>25</v>
      </c>
      <c r="C15" s="15"/>
    </row>
    <row r="16" spans="2:12" s="6" customFormat="1" ht="15" thickBot="1" x14ac:dyDescent="0.35">
      <c r="B16" s="16" t="s">
        <v>12</v>
      </c>
      <c r="C16" s="40">
        <f>C17+C18+C20+C19</f>
        <v>3674</v>
      </c>
      <c r="E16" s="4"/>
      <c r="F16" s="4"/>
      <c r="G16" s="4"/>
      <c r="H16" s="4"/>
      <c r="I16" s="4"/>
      <c r="J16" s="4"/>
      <c r="K16" s="4"/>
      <c r="L16" s="4"/>
    </row>
    <row r="17" spans="2:12" ht="15" thickBot="1" x14ac:dyDescent="0.35">
      <c r="B17" s="17" t="s">
        <v>21</v>
      </c>
      <c r="C17" s="3">
        <v>1869</v>
      </c>
    </row>
    <row r="18" spans="2:12" ht="15" thickBot="1" x14ac:dyDescent="0.35">
      <c r="B18" s="17" t="s">
        <v>2</v>
      </c>
      <c r="C18" s="3">
        <v>1245</v>
      </c>
    </row>
    <row r="19" spans="2:12" ht="15" thickBot="1" x14ac:dyDescent="0.35">
      <c r="B19" s="17" t="s">
        <v>7</v>
      </c>
      <c r="C19" s="3">
        <v>560</v>
      </c>
      <c r="F19" s="41"/>
    </row>
    <row r="20" spans="2:12" ht="15" thickBot="1" x14ac:dyDescent="0.35">
      <c r="B20" s="17" t="s">
        <v>25</v>
      </c>
      <c r="C20" s="3"/>
      <c r="F20" s="41"/>
    </row>
    <row r="21" spans="2:12" s="5" customFormat="1" ht="15" thickBot="1" x14ac:dyDescent="0.35">
      <c r="B21" s="18" t="s">
        <v>9</v>
      </c>
      <c r="C21" s="2">
        <f>SUM(C22:C25)</f>
        <v>652</v>
      </c>
      <c r="E21" s="4"/>
      <c r="F21" s="41"/>
      <c r="G21" s="4"/>
      <c r="H21" s="4"/>
      <c r="I21" s="4"/>
      <c r="J21" s="4"/>
      <c r="K21" s="4"/>
      <c r="L21" s="4"/>
    </row>
    <row r="22" spans="2:12" s="36" customFormat="1" ht="15" thickBot="1" x14ac:dyDescent="0.35">
      <c r="B22" s="37" t="s">
        <v>110</v>
      </c>
      <c r="C22" s="38">
        <v>225</v>
      </c>
      <c r="E22" s="4"/>
      <c r="F22" s="41"/>
      <c r="G22" s="4"/>
      <c r="H22" s="4"/>
      <c r="I22" s="4"/>
      <c r="J22" s="4"/>
      <c r="K22" s="4"/>
      <c r="L22" s="4"/>
    </row>
    <row r="23" spans="2:12" s="36" customFormat="1" ht="28.2" thickBot="1" x14ac:dyDescent="0.35">
      <c r="B23" s="37" t="s">
        <v>105</v>
      </c>
      <c r="C23" s="38">
        <v>400</v>
      </c>
      <c r="E23" s="4"/>
      <c r="F23" s="4"/>
      <c r="G23" s="4"/>
      <c r="H23" s="4"/>
      <c r="I23" s="4"/>
      <c r="J23" s="4"/>
      <c r="K23" s="4"/>
      <c r="L23" s="4"/>
    </row>
    <row r="24" spans="2:12" s="36" customFormat="1" ht="15" thickBot="1" x14ac:dyDescent="0.35">
      <c r="B24" s="37" t="s">
        <v>111</v>
      </c>
      <c r="C24" s="38">
        <v>27</v>
      </c>
      <c r="E24" s="4"/>
      <c r="F24" s="4"/>
      <c r="G24" s="4"/>
      <c r="H24" s="4"/>
      <c r="I24" s="4"/>
      <c r="J24" s="4"/>
      <c r="K24" s="4"/>
      <c r="L24" s="4"/>
    </row>
    <row r="25" spans="2:12" s="36" customFormat="1" ht="15" thickBot="1" x14ac:dyDescent="0.35">
      <c r="B25" s="37"/>
      <c r="C25" s="38"/>
      <c r="E25" s="4"/>
      <c r="F25" s="4"/>
      <c r="G25" s="4"/>
      <c r="H25" s="4"/>
      <c r="I25" s="4"/>
      <c r="J25" s="4"/>
      <c r="K25" s="4"/>
      <c r="L25" s="4"/>
    </row>
    <row r="26" spans="2:12" ht="15" thickBot="1" x14ac:dyDescent="0.35">
      <c r="B26" s="18" t="s">
        <v>19</v>
      </c>
      <c r="C26" s="19">
        <f>C21+C16+C11</f>
        <v>6082</v>
      </c>
    </row>
    <row r="27" spans="2:12" ht="15" thickBot="1" x14ac:dyDescent="0.35">
      <c r="B27" s="33"/>
      <c r="C27" s="34"/>
      <c r="E27" s="25"/>
      <c r="F27" s="25"/>
      <c r="G27" s="25"/>
      <c r="H27" s="25"/>
      <c r="I27" s="25"/>
      <c r="J27" s="25"/>
      <c r="K27" s="25"/>
      <c r="L27" s="25"/>
    </row>
    <row r="28" spans="2:12" ht="15" thickBot="1" x14ac:dyDescent="0.35">
      <c r="B28" s="47" t="s">
        <v>3</v>
      </c>
      <c r="C28" s="48"/>
    </row>
    <row r="29" spans="2:12" ht="15" thickBot="1" x14ac:dyDescent="0.35">
      <c r="B29" s="21" t="s">
        <v>11</v>
      </c>
      <c r="C29" s="2">
        <f>SUM(C30:C31)</f>
        <v>302.18</v>
      </c>
    </row>
    <row r="30" spans="2:12" ht="15" thickBot="1" x14ac:dyDescent="0.35">
      <c r="B30" s="20" t="s">
        <v>18</v>
      </c>
      <c r="C30" s="3">
        <v>222.08</v>
      </c>
    </row>
    <row r="31" spans="2:12" ht="15" thickBot="1" x14ac:dyDescent="0.35">
      <c r="B31" s="20" t="s">
        <v>23</v>
      </c>
      <c r="C31" s="3">
        <v>80.099999999999994</v>
      </c>
    </row>
    <row r="32" spans="2:12" ht="15" thickBot="1" x14ac:dyDescent="0.35">
      <c r="B32" s="21" t="s">
        <v>10</v>
      </c>
      <c r="C32" s="2">
        <f>SUM(C33:C34)</f>
        <v>254.85000000000002</v>
      </c>
      <c r="E32" s="25"/>
      <c r="F32" s="25"/>
      <c r="G32" s="25"/>
      <c r="H32" s="25"/>
      <c r="I32" s="25"/>
      <c r="J32" s="25"/>
      <c r="K32" s="25"/>
      <c r="L32" s="25"/>
    </row>
    <row r="33" spans="2:12" ht="15" thickBot="1" x14ac:dyDescent="0.35">
      <c r="B33" s="20" t="s">
        <v>18</v>
      </c>
      <c r="C33" s="3">
        <v>142.30000000000001</v>
      </c>
    </row>
    <row r="34" spans="2:12" ht="15" thickBot="1" x14ac:dyDescent="0.35">
      <c r="B34" s="20" t="s">
        <v>23</v>
      </c>
      <c r="C34" s="3">
        <v>112.55</v>
      </c>
    </row>
    <row r="35" spans="2:12" ht="15" thickBot="1" x14ac:dyDescent="0.35">
      <c r="B35" s="21" t="s">
        <v>9</v>
      </c>
      <c r="C35" s="2">
        <f>SUM(C36:C41)</f>
        <v>1430.39</v>
      </c>
    </row>
    <row r="36" spans="2:12" ht="15" thickBot="1" x14ac:dyDescent="0.35">
      <c r="B36" s="22" t="s">
        <v>106</v>
      </c>
      <c r="C36" s="3">
        <v>200</v>
      </c>
    </row>
    <row r="37" spans="2:12" ht="15" thickBot="1" x14ac:dyDescent="0.35">
      <c r="B37" s="22" t="s">
        <v>107</v>
      </c>
      <c r="C37" s="3">
        <v>343.5</v>
      </c>
    </row>
    <row r="38" spans="2:12" ht="15" thickBot="1" x14ac:dyDescent="0.35">
      <c r="B38" s="22" t="s">
        <v>108</v>
      </c>
      <c r="C38" s="3">
        <v>400</v>
      </c>
    </row>
    <row r="39" spans="2:12" ht="15" thickBot="1" x14ac:dyDescent="0.35">
      <c r="B39" s="22" t="s">
        <v>109</v>
      </c>
      <c r="C39" s="3">
        <v>450</v>
      </c>
    </row>
    <row r="40" spans="2:12" ht="28.2" thickBot="1" x14ac:dyDescent="0.35">
      <c r="B40" s="22" t="s">
        <v>151</v>
      </c>
      <c r="C40" s="3">
        <v>20</v>
      </c>
    </row>
    <row r="41" spans="2:12" ht="15" thickBot="1" x14ac:dyDescent="0.35">
      <c r="B41" s="22" t="s">
        <v>24</v>
      </c>
      <c r="C41" s="3">
        <v>16.89</v>
      </c>
    </row>
    <row r="42" spans="2:12" ht="15" thickBot="1" x14ac:dyDescent="0.35">
      <c r="B42" s="18" t="s">
        <v>20</v>
      </c>
      <c r="C42" s="19">
        <f>SUM(C30:C31,C33:C34,C36:C41)</f>
        <v>1987.42</v>
      </c>
    </row>
    <row r="43" spans="2:12" ht="15" thickBot="1" x14ac:dyDescent="0.35">
      <c r="B43" s="33"/>
      <c r="C43" s="39"/>
    </row>
    <row r="44" spans="2:12" ht="15" thickBot="1" x14ac:dyDescent="0.35">
      <c r="B44" s="11" t="s">
        <v>4</v>
      </c>
      <c r="C44" s="13">
        <f>SUM(C45:C53)</f>
        <v>19954.830000000002</v>
      </c>
    </row>
    <row r="45" spans="2:12" ht="15" thickBot="1" x14ac:dyDescent="0.35">
      <c r="B45" s="23" t="s">
        <v>12</v>
      </c>
      <c r="C45" s="24"/>
    </row>
    <row r="46" spans="2:12" ht="15" thickBot="1" x14ac:dyDescent="0.35">
      <c r="B46" s="20" t="s">
        <v>21</v>
      </c>
      <c r="C46" s="15">
        <v>749.97</v>
      </c>
    </row>
    <row r="47" spans="2:12" s="25" customFormat="1" ht="15" thickBot="1" x14ac:dyDescent="0.35">
      <c r="B47" s="20" t="s">
        <v>2</v>
      </c>
      <c r="C47" s="15">
        <v>-16</v>
      </c>
      <c r="E47" s="4"/>
      <c r="F47" s="4"/>
      <c r="G47" s="4"/>
      <c r="H47" s="4"/>
      <c r="I47" s="4"/>
      <c r="J47" s="4"/>
      <c r="K47" s="4"/>
      <c r="L47" s="4"/>
    </row>
    <row r="48" spans="2:12" ht="15" thickBot="1" x14ac:dyDescent="0.35">
      <c r="B48" s="20" t="s">
        <v>7</v>
      </c>
      <c r="C48" s="15">
        <v>10.36</v>
      </c>
    </row>
    <row r="49" spans="2:12" ht="15" thickBot="1" x14ac:dyDescent="0.35">
      <c r="B49" s="20" t="s">
        <v>8</v>
      </c>
      <c r="C49" s="15"/>
    </row>
    <row r="50" spans="2:12" ht="15" thickBot="1" x14ac:dyDescent="0.35">
      <c r="B50" s="26" t="s">
        <v>22</v>
      </c>
      <c r="C50" s="27"/>
    </row>
    <row r="51" spans="2:12" ht="15" thickBot="1" x14ac:dyDescent="0.35">
      <c r="B51" s="14" t="s">
        <v>14</v>
      </c>
      <c r="C51" s="15">
        <v>4782.2700000000004</v>
      </c>
    </row>
    <row r="52" spans="2:12" s="25" customFormat="1" ht="15" thickBot="1" x14ac:dyDescent="0.35">
      <c r="B52" s="14" t="s">
        <v>15</v>
      </c>
      <c r="C52" s="15">
        <v>9302.7000000000007</v>
      </c>
      <c r="E52" s="4"/>
      <c r="F52" s="4"/>
      <c r="G52" s="4"/>
      <c r="H52" s="4"/>
      <c r="I52" s="4"/>
      <c r="J52" s="4"/>
      <c r="K52" s="4"/>
      <c r="L52" s="4"/>
    </row>
    <row r="53" spans="2:12" ht="15" thickBot="1" x14ac:dyDescent="0.35">
      <c r="B53" s="14" t="s">
        <v>16</v>
      </c>
      <c r="C53" s="15">
        <v>5125.53</v>
      </c>
    </row>
    <row r="54" spans="2:12" x14ac:dyDescent="0.3">
      <c r="B54" s="28"/>
      <c r="C54" s="29"/>
    </row>
    <row r="55" spans="2:12" x14ac:dyDescent="0.3">
      <c r="B55" s="30"/>
      <c r="C55" s="29"/>
    </row>
    <row r="56" spans="2:12" x14ac:dyDescent="0.3">
      <c r="B56" s="30"/>
      <c r="C56" s="29"/>
    </row>
    <row r="57" spans="2:12" x14ac:dyDescent="0.3">
      <c r="B57" s="7" t="s">
        <v>5</v>
      </c>
    </row>
    <row r="58" spans="2:12" x14ac:dyDescent="0.3">
      <c r="B58" s="31"/>
    </row>
    <row r="59" spans="2:12" ht="15.6" x14ac:dyDescent="0.3">
      <c r="B59" s="32"/>
    </row>
    <row r="60" spans="2:12" x14ac:dyDescent="0.3">
      <c r="B60" s="7" t="s">
        <v>6</v>
      </c>
    </row>
    <row r="64" spans="2:12" ht="15" thickBot="1" x14ac:dyDescent="0.35"/>
    <row r="65" spans="2:17" ht="15" thickBot="1" x14ac:dyDescent="0.35">
      <c r="B65" s="14" t="s">
        <v>14</v>
      </c>
      <c r="C65" s="15">
        <f>2595.87+1112</f>
        <v>3707.87</v>
      </c>
      <c r="D65" s="4">
        <v>779</v>
      </c>
      <c r="E65" s="4">
        <v>-400</v>
      </c>
      <c r="F65" s="4">
        <v>-450</v>
      </c>
      <c r="G65" s="4">
        <v>-343.5</v>
      </c>
      <c r="H65" s="4">
        <v>-3.6</v>
      </c>
      <c r="I65" s="4">
        <v>-112.55</v>
      </c>
      <c r="J65" s="4">
        <v>-142.30000000000001</v>
      </c>
      <c r="K65" s="4">
        <v>-80.099999999999994</v>
      </c>
      <c r="L65" s="4">
        <v>-222.08</v>
      </c>
      <c r="M65" s="4">
        <f>-0.39*4-3.91</f>
        <v>-5.4700000000000006</v>
      </c>
      <c r="N65" s="4">
        <v>1719</v>
      </c>
      <c r="O65" s="41">
        <v>225</v>
      </c>
      <c r="P65" s="41">
        <v>111</v>
      </c>
      <c r="Q65" s="41">
        <f>SUM(C65:P65)</f>
        <v>4782.2700000000004</v>
      </c>
    </row>
    <row r="66" spans="2:17" ht="15" thickBot="1" x14ac:dyDescent="0.35">
      <c r="B66" s="14" t="s">
        <v>15</v>
      </c>
      <c r="C66" s="15">
        <f>6298.61+940</f>
        <v>7238.61</v>
      </c>
      <c r="E66" s="4">
        <v>64</v>
      </c>
      <c r="F66" s="4">
        <v>69</v>
      </c>
      <c r="G66" s="4">
        <v>25</v>
      </c>
      <c r="H66" s="4">
        <v>30</v>
      </c>
      <c r="I66" s="4">
        <v>300</v>
      </c>
      <c r="J66" s="4">
        <v>66</v>
      </c>
      <c r="K66" s="4">
        <v>72</v>
      </c>
      <c r="L66" s="4">
        <v>144</v>
      </c>
      <c r="M66" s="4">
        <v>-3.91</v>
      </c>
      <c r="N66" s="4">
        <v>37</v>
      </c>
      <c r="O66" s="4">
        <v>1261</v>
      </c>
      <c r="Q66" s="41">
        <f>SUM(C66:P66)</f>
        <v>9302.7000000000007</v>
      </c>
    </row>
    <row r="67" spans="2:17" ht="15" thickBot="1" x14ac:dyDescent="0.35">
      <c r="B67" s="14" t="s">
        <v>16</v>
      </c>
      <c r="C67" s="15">
        <f>3865.44+588</f>
        <v>4453.4400000000005</v>
      </c>
      <c r="D67" s="4">
        <v>10</v>
      </c>
      <c r="E67" s="4">
        <v>-3.91</v>
      </c>
      <c r="F67" s="4">
        <v>-111</v>
      </c>
      <c r="G67" s="4">
        <v>30</v>
      </c>
      <c r="H67" s="4">
        <v>27</v>
      </c>
      <c r="I67" s="4">
        <v>10</v>
      </c>
      <c r="J67" s="4">
        <v>120</v>
      </c>
      <c r="K67" s="4">
        <v>590</v>
      </c>
      <c r="L67" s="41">
        <f>SUM(C67:K67)</f>
        <v>5125.5300000000007</v>
      </c>
    </row>
  </sheetData>
  <mergeCells count="2">
    <mergeCell ref="B10:C10"/>
    <mergeCell ref="B28:C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58"/>
  <sheetViews>
    <sheetView workbookViewId="0">
      <selection activeCell="C15" sqref="C15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16384" width="9.109375" style="4"/>
  </cols>
  <sheetData>
    <row r="5" spans="2:9" x14ac:dyDescent="0.3">
      <c r="B5" s="7" t="s">
        <v>17</v>
      </c>
      <c r="C5" s="8">
        <v>45999</v>
      </c>
    </row>
    <row r="6" spans="2:9" x14ac:dyDescent="0.3">
      <c r="B6" s="9"/>
    </row>
    <row r="7" spans="2:9" x14ac:dyDescent="0.3">
      <c r="B7" s="7" t="s">
        <v>112</v>
      </c>
    </row>
    <row r="8" spans="2:9" ht="15" thickBot="1" x14ac:dyDescent="0.35">
      <c r="B8" s="10"/>
    </row>
    <row r="9" spans="2:9" ht="15" thickBot="1" x14ac:dyDescent="0.35">
      <c r="B9" s="11" t="s">
        <v>0</v>
      </c>
      <c r="C9" s="13">
        <f>'07.2025'!C44</f>
        <v>19954.830000000002</v>
      </c>
      <c r="H9" s="41"/>
    </row>
    <row r="10" spans="2:9" ht="15" thickBot="1" x14ac:dyDescent="0.35">
      <c r="B10" s="47" t="s">
        <v>1</v>
      </c>
      <c r="C10" s="48"/>
      <c r="H10" s="41"/>
    </row>
    <row r="11" spans="2:9" s="5" customFormat="1" ht="15" thickBot="1" x14ac:dyDescent="0.35">
      <c r="B11" s="12" t="s">
        <v>13</v>
      </c>
      <c r="C11" s="40">
        <f>SUM(C12:C15)</f>
        <v>1672</v>
      </c>
      <c r="E11" s="4"/>
      <c r="F11" s="4"/>
      <c r="G11" s="4"/>
      <c r="H11" s="41"/>
      <c r="I11" s="4"/>
    </row>
    <row r="12" spans="2:9" ht="15" thickBot="1" x14ac:dyDescent="0.35">
      <c r="B12" s="14" t="s">
        <v>14</v>
      </c>
      <c r="C12" s="35">
        <v>971</v>
      </c>
    </row>
    <row r="13" spans="2:9" ht="15" thickBot="1" x14ac:dyDescent="0.35">
      <c r="B13" s="14" t="s">
        <v>15</v>
      </c>
      <c r="C13" s="15">
        <v>411</v>
      </c>
    </row>
    <row r="14" spans="2:9" ht="15" thickBot="1" x14ac:dyDescent="0.35">
      <c r="B14" s="14" t="s">
        <v>16</v>
      </c>
      <c r="C14" s="15">
        <v>290</v>
      </c>
    </row>
    <row r="15" spans="2:9" ht="15" thickBot="1" x14ac:dyDescent="0.35">
      <c r="B15" s="14" t="s">
        <v>25</v>
      </c>
      <c r="C15" s="15"/>
      <c r="H15" s="41"/>
    </row>
    <row r="16" spans="2:9" s="6" customFormat="1" ht="15" thickBot="1" x14ac:dyDescent="0.35">
      <c r="B16" s="16" t="s">
        <v>12</v>
      </c>
      <c r="C16" s="40">
        <f>C17+C18+C20+C19</f>
        <v>1195</v>
      </c>
      <c r="E16" s="4"/>
      <c r="F16" s="4"/>
      <c r="G16" s="4"/>
      <c r="H16" s="4"/>
      <c r="I16" s="4"/>
    </row>
    <row r="17" spans="2:9" ht="15" thickBot="1" x14ac:dyDescent="0.35">
      <c r="B17" s="17" t="s">
        <v>21</v>
      </c>
      <c r="C17" s="3">
        <v>477</v>
      </c>
    </row>
    <row r="18" spans="2:9" ht="15" thickBot="1" x14ac:dyDescent="0.35">
      <c r="B18" s="17" t="s">
        <v>2</v>
      </c>
      <c r="C18" s="3">
        <v>288</v>
      </c>
    </row>
    <row r="19" spans="2:9" ht="15" thickBot="1" x14ac:dyDescent="0.35">
      <c r="B19" s="17" t="s">
        <v>7</v>
      </c>
      <c r="C19" s="3">
        <v>430</v>
      </c>
    </row>
    <row r="20" spans="2:9" ht="15" thickBot="1" x14ac:dyDescent="0.35">
      <c r="B20" s="17" t="s">
        <v>25</v>
      </c>
      <c r="C20" s="3"/>
    </row>
    <row r="21" spans="2:9" s="5" customFormat="1" ht="15" thickBot="1" x14ac:dyDescent="0.35">
      <c r="B21" s="18" t="s">
        <v>9</v>
      </c>
      <c r="C21" s="2">
        <f>SUM(C22:C23)</f>
        <v>375</v>
      </c>
      <c r="E21" s="4"/>
      <c r="F21" s="4"/>
      <c r="G21" s="4"/>
      <c r="H21" s="4"/>
      <c r="I21" s="4"/>
    </row>
    <row r="22" spans="2:9" s="36" customFormat="1" ht="15" thickBot="1" x14ac:dyDescent="0.35">
      <c r="B22" s="37" t="s">
        <v>113</v>
      </c>
      <c r="C22" s="38">
        <v>375</v>
      </c>
      <c r="E22" s="41"/>
      <c r="F22" s="4"/>
      <c r="G22" s="4"/>
      <c r="H22" s="4"/>
      <c r="I22" s="4"/>
    </row>
    <row r="23" spans="2:9" s="36" customFormat="1" ht="15" thickBot="1" x14ac:dyDescent="0.35">
      <c r="B23" s="37"/>
      <c r="C23" s="38"/>
      <c r="E23" s="41"/>
      <c r="F23" s="4"/>
      <c r="G23" s="4"/>
      <c r="H23" s="4"/>
      <c r="I23" s="4"/>
    </row>
    <row r="24" spans="2:9" ht="15" thickBot="1" x14ac:dyDescent="0.35">
      <c r="B24" s="18" t="s">
        <v>19</v>
      </c>
      <c r="C24" s="19">
        <f>C21+C16+C11</f>
        <v>3242</v>
      </c>
      <c r="E24" s="41"/>
    </row>
    <row r="25" spans="2:9" ht="15" thickBot="1" x14ac:dyDescent="0.35">
      <c r="B25" s="33"/>
      <c r="C25" s="34"/>
      <c r="E25" s="46"/>
      <c r="F25" s="25"/>
      <c r="G25" s="25"/>
      <c r="H25" s="25"/>
      <c r="I25" s="25"/>
    </row>
    <row r="26" spans="2:9" ht="15" thickBot="1" x14ac:dyDescent="0.35">
      <c r="B26" s="47" t="s">
        <v>3</v>
      </c>
      <c r="C26" s="48"/>
      <c r="E26" s="41"/>
    </row>
    <row r="27" spans="2:9" ht="15" thickBot="1" x14ac:dyDescent="0.35">
      <c r="B27" s="21" t="s">
        <v>11</v>
      </c>
      <c r="C27" s="2">
        <f>SUM(C28:C29)</f>
        <v>251.70000000000002</v>
      </c>
      <c r="E27" s="41"/>
    </row>
    <row r="28" spans="2:9" ht="15" thickBot="1" x14ac:dyDescent="0.35">
      <c r="B28" s="20" t="s">
        <v>18</v>
      </c>
      <c r="C28" s="3">
        <v>185.58</v>
      </c>
    </row>
    <row r="29" spans="2:9" ht="15" thickBot="1" x14ac:dyDescent="0.35">
      <c r="B29" s="20" t="s">
        <v>23</v>
      </c>
      <c r="C29" s="3">
        <v>66.12</v>
      </c>
    </row>
    <row r="30" spans="2:9" ht="15" thickBot="1" x14ac:dyDescent="0.35">
      <c r="B30" s="21" t="s">
        <v>10</v>
      </c>
      <c r="C30" s="2">
        <f>SUM(C31:C32)</f>
        <v>236.43</v>
      </c>
      <c r="E30" s="25"/>
      <c r="F30" s="25"/>
      <c r="G30" s="25"/>
      <c r="H30" s="25"/>
      <c r="I30" s="25"/>
    </row>
    <row r="31" spans="2:9" ht="15" thickBot="1" x14ac:dyDescent="0.35">
      <c r="B31" s="20" t="s">
        <v>18</v>
      </c>
      <c r="C31" s="3">
        <v>135.13999999999999</v>
      </c>
    </row>
    <row r="32" spans="2:9" ht="15" thickBot="1" x14ac:dyDescent="0.35">
      <c r="B32" s="20" t="s">
        <v>23</v>
      </c>
      <c r="C32" s="3">
        <v>101.29</v>
      </c>
    </row>
    <row r="33" spans="2:9" ht="15" thickBot="1" x14ac:dyDescent="0.35">
      <c r="B33" s="21" t="s">
        <v>9</v>
      </c>
      <c r="C33" s="2">
        <f>SUM(C34:C39)</f>
        <v>1911.59</v>
      </c>
    </row>
    <row r="34" spans="2:9" ht="15" thickBot="1" x14ac:dyDescent="0.35">
      <c r="B34" s="22" t="s">
        <v>116</v>
      </c>
      <c r="C34" s="3">
        <v>200</v>
      </c>
    </row>
    <row r="35" spans="2:9" ht="15" thickBot="1" x14ac:dyDescent="0.35">
      <c r="B35" s="22" t="s">
        <v>115</v>
      </c>
      <c r="C35" s="3">
        <v>343.5</v>
      </c>
    </row>
    <row r="36" spans="2:9" ht="15" thickBot="1" x14ac:dyDescent="0.35">
      <c r="B36" s="22" t="s">
        <v>114</v>
      </c>
      <c r="C36" s="3">
        <v>400</v>
      </c>
    </row>
    <row r="37" spans="2:9" ht="15" thickBot="1" x14ac:dyDescent="0.35">
      <c r="B37" s="22" t="s">
        <v>117</v>
      </c>
      <c r="C37" s="3">
        <v>750</v>
      </c>
    </row>
    <row r="38" spans="2:9" ht="15" thickBot="1" x14ac:dyDescent="0.35">
      <c r="B38" s="22" t="s">
        <v>118</v>
      </c>
      <c r="C38" s="3">
        <v>200</v>
      </c>
    </row>
    <row r="39" spans="2:9" ht="15" thickBot="1" x14ac:dyDescent="0.35">
      <c r="B39" s="22" t="s">
        <v>24</v>
      </c>
      <c r="C39" s="3">
        <v>18.09</v>
      </c>
    </row>
    <row r="40" spans="2:9" ht="15" thickBot="1" x14ac:dyDescent="0.35">
      <c r="B40" s="18" t="s">
        <v>20</v>
      </c>
      <c r="C40" s="19">
        <f>SUM(C28:C29,C31:C32,C34:C39)</f>
        <v>2399.7200000000003</v>
      </c>
    </row>
    <row r="41" spans="2:9" ht="15" thickBot="1" x14ac:dyDescent="0.35">
      <c r="B41" s="33"/>
      <c r="C41" s="39"/>
    </row>
    <row r="42" spans="2:9" ht="15" thickBot="1" x14ac:dyDescent="0.35">
      <c r="B42" s="11" t="s">
        <v>4</v>
      </c>
      <c r="C42" s="13">
        <f>SUM(C43:C51)</f>
        <v>20797.11</v>
      </c>
    </row>
    <row r="43" spans="2:9" ht="15" thickBot="1" x14ac:dyDescent="0.35">
      <c r="B43" s="23" t="s">
        <v>12</v>
      </c>
      <c r="C43" s="24"/>
    </row>
    <row r="44" spans="2:9" ht="15" thickBot="1" x14ac:dyDescent="0.35">
      <c r="B44" s="20" t="s">
        <v>21</v>
      </c>
      <c r="C44" s="15">
        <v>1026.97</v>
      </c>
    </row>
    <row r="45" spans="2:9" s="25" customFormat="1" ht="15" thickBot="1" x14ac:dyDescent="0.35">
      <c r="B45" s="20" t="s">
        <v>2</v>
      </c>
      <c r="C45" s="15">
        <v>272</v>
      </c>
      <c r="E45" s="4"/>
      <c r="F45" s="4"/>
      <c r="G45" s="4"/>
      <c r="H45" s="4"/>
      <c r="I45" s="4"/>
    </row>
    <row r="46" spans="2:9" ht="15" thickBot="1" x14ac:dyDescent="0.35">
      <c r="B46" s="20" t="s">
        <v>7</v>
      </c>
      <c r="C46" s="15">
        <v>440.36</v>
      </c>
    </row>
    <row r="47" spans="2:9" ht="15" thickBot="1" x14ac:dyDescent="0.35">
      <c r="B47" s="20" t="s">
        <v>8</v>
      </c>
      <c r="C47" s="15"/>
    </row>
    <row r="48" spans="2:9" ht="15" thickBot="1" x14ac:dyDescent="0.35">
      <c r="B48" s="26" t="s">
        <v>22</v>
      </c>
      <c r="C48" s="27"/>
    </row>
    <row r="49" spans="2:9" ht="15" thickBot="1" x14ac:dyDescent="0.35">
      <c r="B49" s="14" t="s">
        <v>14</v>
      </c>
      <c r="C49" s="15">
        <v>4281.57</v>
      </c>
    </row>
    <row r="50" spans="2:9" s="25" customFormat="1" ht="15" thickBot="1" x14ac:dyDescent="0.35">
      <c r="B50" s="14" t="s">
        <v>15</v>
      </c>
      <c r="C50" s="15">
        <v>9709.7900000000009</v>
      </c>
      <c r="E50" s="4"/>
      <c r="F50" s="4"/>
      <c r="G50" s="4"/>
      <c r="H50" s="4"/>
      <c r="I50" s="4"/>
    </row>
    <row r="51" spans="2:9" ht="15" thickBot="1" x14ac:dyDescent="0.35">
      <c r="B51" s="14" t="s">
        <v>16</v>
      </c>
      <c r="C51" s="15">
        <v>5066.42</v>
      </c>
    </row>
    <row r="52" spans="2:9" x14ac:dyDescent="0.3">
      <c r="B52" s="28"/>
      <c r="C52" s="29"/>
    </row>
    <row r="53" spans="2:9" x14ac:dyDescent="0.3">
      <c r="B53" s="30"/>
      <c r="C53" s="29"/>
    </row>
    <row r="54" spans="2:9" x14ac:dyDescent="0.3">
      <c r="B54" s="30"/>
      <c r="C54" s="29"/>
    </row>
    <row r="55" spans="2:9" x14ac:dyDescent="0.3">
      <c r="B55" s="7" t="s">
        <v>5</v>
      </c>
    </row>
    <row r="56" spans="2:9" x14ac:dyDescent="0.3">
      <c r="B56" s="31"/>
    </row>
    <row r="57" spans="2:9" ht="15.6" x14ac:dyDescent="0.3">
      <c r="B57" s="32"/>
    </row>
    <row r="58" spans="2:9" x14ac:dyDescent="0.3">
      <c r="B58" s="7" t="s">
        <v>6</v>
      </c>
    </row>
  </sheetData>
  <mergeCells count="2">
    <mergeCell ref="B10:C10"/>
    <mergeCell ref="B26:C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58"/>
  <sheetViews>
    <sheetView topLeftCell="A4" workbookViewId="0">
      <selection activeCell="C17" activeCellId="1" sqref="C12:C13 C17:C18"/>
    </sheetView>
  </sheetViews>
  <sheetFormatPr defaultColWidth="9.109375" defaultRowHeight="14.4" x14ac:dyDescent="0.3"/>
  <cols>
    <col min="1" max="1" width="7.33203125" style="4" customWidth="1"/>
    <col min="2" max="2" width="53.77734375" style="4" customWidth="1"/>
    <col min="3" max="3" width="51.5546875" style="4" customWidth="1"/>
    <col min="4" max="16384" width="9.109375" style="4"/>
  </cols>
  <sheetData>
    <row r="5" spans="2:3" x14ac:dyDescent="0.3">
      <c r="B5" s="7" t="s">
        <v>17</v>
      </c>
      <c r="C5" s="8">
        <v>45999</v>
      </c>
    </row>
    <row r="6" spans="2:3" x14ac:dyDescent="0.3">
      <c r="B6" s="9"/>
    </row>
    <row r="7" spans="2:3" x14ac:dyDescent="0.3">
      <c r="B7" s="7" t="s">
        <v>119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'08.2025'!C42</f>
        <v>20797.11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636</v>
      </c>
    </row>
    <row r="12" spans="2:3" ht="15" thickBot="1" x14ac:dyDescent="0.35">
      <c r="B12" s="14" t="s">
        <v>14</v>
      </c>
      <c r="C12" s="35">
        <v>361</v>
      </c>
    </row>
    <row r="13" spans="2:3" ht="15" thickBot="1" x14ac:dyDescent="0.35">
      <c r="B13" s="14" t="s">
        <v>15</v>
      </c>
      <c r="C13" s="15">
        <v>225</v>
      </c>
    </row>
    <row r="14" spans="2:3" ht="15" thickBot="1" x14ac:dyDescent="0.35">
      <c r="B14" s="14" t="s">
        <v>16</v>
      </c>
      <c r="C14" s="15">
        <v>50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1834</v>
      </c>
    </row>
    <row r="17" spans="2:5" ht="15" thickBot="1" x14ac:dyDescent="0.35">
      <c r="B17" s="17" t="s">
        <v>21</v>
      </c>
      <c r="C17" s="3">
        <v>789</v>
      </c>
    </row>
    <row r="18" spans="2:5" ht="15" thickBot="1" x14ac:dyDescent="0.35">
      <c r="B18" s="17" t="s">
        <v>2</v>
      </c>
      <c r="C18" s="3">
        <v>675</v>
      </c>
    </row>
    <row r="19" spans="2:5" ht="15" thickBot="1" x14ac:dyDescent="0.35">
      <c r="B19" s="17" t="s">
        <v>7</v>
      </c>
      <c r="C19" s="3">
        <v>370</v>
      </c>
    </row>
    <row r="20" spans="2:5" ht="15" thickBot="1" x14ac:dyDescent="0.35">
      <c r="B20" s="17" t="s">
        <v>25</v>
      </c>
      <c r="C20" s="3"/>
    </row>
    <row r="21" spans="2:5" s="5" customFormat="1" ht="15" thickBot="1" x14ac:dyDescent="0.35">
      <c r="B21" s="18" t="s">
        <v>9</v>
      </c>
      <c r="C21" s="2">
        <f>SUM(C22:C23)</f>
        <v>375</v>
      </c>
    </row>
    <row r="22" spans="2:5" s="36" customFormat="1" ht="15" thickBot="1" x14ac:dyDescent="0.35">
      <c r="B22" s="37" t="s">
        <v>124</v>
      </c>
      <c r="C22" s="38">
        <v>375</v>
      </c>
    </row>
    <row r="23" spans="2:5" s="36" customFormat="1" ht="15" thickBot="1" x14ac:dyDescent="0.35">
      <c r="B23" s="37"/>
      <c r="C23" s="38"/>
    </row>
    <row r="24" spans="2:5" ht="15" thickBot="1" x14ac:dyDescent="0.35">
      <c r="B24" s="18" t="s">
        <v>19</v>
      </c>
      <c r="C24" s="19">
        <f>C21+C16+C11</f>
        <v>2845</v>
      </c>
    </row>
    <row r="25" spans="2:5" ht="15" thickBot="1" x14ac:dyDescent="0.35">
      <c r="B25" s="33"/>
      <c r="C25" s="34"/>
      <c r="E25" s="41"/>
    </row>
    <row r="26" spans="2:5" ht="15" thickBot="1" x14ac:dyDescent="0.35">
      <c r="B26" s="47" t="s">
        <v>3</v>
      </c>
      <c r="C26" s="48"/>
      <c r="E26" s="41"/>
    </row>
    <row r="27" spans="2:5" ht="15" thickBot="1" x14ac:dyDescent="0.35">
      <c r="B27" s="21" t="s">
        <v>11</v>
      </c>
      <c r="C27" s="2">
        <f>SUM(C28:C29)</f>
        <v>244.34</v>
      </c>
      <c r="E27" s="41"/>
    </row>
    <row r="28" spans="2:5" ht="15" thickBot="1" x14ac:dyDescent="0.35">
      <c r="B28" s="20" t="s">
        <v>18</v>
      </c>
      <c r="C28" s="3">
        <v>177.46</v>
      </c>
      <c r="E28" s="41"/>
    </row>
    <row r="29" spans="2:5" ht="15" thickBot="1" x14ac:dyDescent="0.35">
      <c r="B29" s="20" t="s">
        <v>23</v>
      </c>
      <c r="C29" s="3">
        <v>66.88</v>
      </c>
    </row>
    <row r="30" spans="2:5" ht="15" thickBot="1" x14ac:dyDescent="0.35">
      <c r="B30" s="21" t="s">
        <v>10</v>
      </c>
      <c r="C30" s="2">
        <f>SUM(C31:C32)</f>
        <v>258.25</v>
      </c>
    </row>
    <row r="31" spans="2:5" ht="15" thickBot="1" x14ac:dyDescent="0.35">
      <c r="B31" s="20" t="s">
        <v>18</v>
      </c>
      <c r="C31" s="3">
        <v>147.71</v>
      </c>
    </row>
    <row r="32" spans="2:5" ht="15" thickBot="1" x14ac:dyDescent="0.35">
      <c r="B32" s="20" t="s">
        <v>23</v>
      </c>
      <c r="C32" s="3">
        <v>110.54</v>
      </c>
    </row>
    <row r="33" spans="2:3" ht="15" thickBot="1" x14ac:dyDescent="0.35">
      <c r="B33" s="21" t="s">
        <v>9</v>
      </c>
      <c r="C33" s="2">
        <f>SUM(C34:C39)</f>
        <v>3211.59</v>
      </c>
    </row>
    <row r="34" spans="2:3" ht="15" thickBot="1" x14ac:dyDescent="0.35">
      <c r="B34" s="22" t="s">
        <v>120</v>
      </c>
      <c r="C34" s="3">
        <v>200</v>
      </c>
    </row>
    <row r="35" spans="2:3" ht="15" thickBot="1" x14ac:dyDescent="0.35">
      <c r="B35" s="22" t="s">
        <v>121</v>
      </c>
      <c r="C35" s="3">
        <v>343.5</v>
      </c>
    </row>
    <row r="36" spans="2:3" ht="15" thickBot="1" x14ac:dyDescent="0.35">
      <c r="B36" s="22" t="s">
        <v>122</v>
      </c>
      <c r="C36" s="3">
        <v>400</v>
      </c>
    </row>
    <row r="37" spans="2:3" ht="15" thickBot="1" x14ac:dyDescent="0.35">
      <c r="B37" s="22" t="s">
        <v>123</v>
      </c>
      <c r="C37" s="3">
        <v>750</v>
      </c>
    </row>
    <row r="38" spans="2:3" ht="19.2" customHeight="1" thickBot="1" x14ac:dyDescent="0.35">
      <c r="B38" s="22" t="s">
        <v>125</v>
      </c>
      <c r="C38" s="3">
        <v>1500</v>
      </c>
    </row>
    <row r="39" spans="2:3" ht="15" thickBot="1" x14ac:dyDescent="0.35">
      <c r="B39" s="22" t="s">
        <v>24</v>
      </c>
      <c r="C39" s="3">
        <v>18.09</v>
      </c>
    </row>
    <row r="40" spans="2:3" ht="15" thickBot="1" x14ac:dyDescent="0.35">
      <c r="B40" s="18" t="s">
        <v>20</v>
      </c>
      <c r="C40" s="19">
        <f>SUM(C28:C29,C31:C32,C34:C39)</f>
        <v>3714.1800000000003</v>
      </c>
    </row>
    <row r="41" spans="2:3" ht="15" thickBot="1" x14ac:dyDescent="0.35">
      <c r="B41" s="33"/>
      <c r="C41" s="39"/>
    </row>
    <row r="42" spans="2:3" ht="15" thickBot="1" x14ac:dyDescent="0.35">
      <c r="B42" s="11" t="s">
        <v>4</v>
      </c>
      <c r="C42" s="13">
        <f>SUM(C43:C51)</f>
        <v>19927.93</v>
      </c>
    </row>
    <row r="43" spans="2:3" ht="15" thickBot="1" x14ac:dyDescent="0.35">
      <c r="B43" s="23" t="s">
        <v>12</v>
      </c>
      <c r="C43" s="24"/>
    </row>
    <row r="44" spans="2:3" ht="15" thickBot="1" x14ac:dyDescent="0.35">
      <c r="B44" s="20" t="s">
        <v>21</v>
      </c>
      <c r="C44" s="15">
        <v>642.97</v>
      </c>
    </row>
    <row r="45" spans="2:3" s="25" customFormat="1" ht="15" thickBot="1" x14ac:dyDescent="0.35">
      <c r="B45" s="20" t="s">
        <v>2</v>
      </c>
      <c r="C45" s="15">
        <v>0</v>
      </c>
    </row>
    <row r="46" spans="2:3" ht="15" thickBot="1" x14ac:dyDescent="0.35">
      <c r="B46" s="20" t="s">
        <v>7</v>
      </c>
      <c r="C46" s="15">
        <v>0.36</v>
      </c>
    </row>
    <row r="47" spans="2:3" ht="15" thickBot="1" x14ac:dyDescent="0.35">
      <c r="B47" s="20" t="s">
        <v>8</v>
      </c>
      <c r="C47" s="15"/>
    </row>
    <row r="48" spans="2:3" ht="15" thickBot="1" x14ac:dyDescent="0.35">
      <c r="B48" s="26" t="s">
        <v>22</v>
      </c>
      <c r="C48" s="27"/>
    </row>
    <row r="49" spans="2:3" ht="15" thickBot="1" x14ac:dyDescent="0.35">
      <c r="B49" s="14" t="s">
        <v>14</v>
      </c>
      <c r="C49" s="15">
        <v>4085.41</v>
      </c>
    </row>
    <row r="50" spans="2:3" s="25" customFormat="1" ht="15" thickBot="1" x14ac:dyDescent="0.35">
      <c r="B50" s="14" t="s">
        <v>15</v>
      </c>
      <c r="C50" s="15">
        <v>10877.88</v>
      </c>
    </row>
    <row r="51" spans="2:3" ht="15" thickBot="1" x14ac:dyDescent="0.35">
      <c r="B51" s="14" t="s">
        <v>16</v>
      </c>
      <c r="C51" s="15">
        <v>4321.3100000000004</v>
      </c>
    </row>
    <row r="52" spans="2:3" x14ac:dyDescent="0.3">
      <c r="B52" s="28"/>
      <c r="C52" s="29"/>
    </row>
    <row r="53" spans="2:3" x14ac:dyDescent="0.3">
      <c r="B53" s="30"/>
      <c r="C53" s="29"/>
    </row>
    <row r="54" spans="2:3" x14ac:dyDescent="0.3">
      <c r="B54" s="30"/>
      <c r="C54" s="29"/>
    </row>
    <row r="55" spans="2:3" x14ac:dyDescent="0.3">
      <c r="B55" s="7" t="s">
        <v>5</v>
      </c>
    </row>
    <row r="56" spans="2:3" x14ac:dyDescent="0.3">
      <c r="B56" s="31"/>
    </row>
    <row r="57" spans="2:3" ht="15.6" x14ac:dyDescent="0.3">
      <c r="B57" s="32"/>
    </row>
    <row r="58" spans="2:3" x14ac:dyDescent="0.3">
      <c r="B58" s="7" t="s">
        <v>6</v>
      </c>
    </row>
  </sheetData>
  <mergeCells count="2">
    <mergeCell ref="B10:C10"/>
    <mergeCell ref="B26:C2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64"/>
  <sheetViews>
    <sheetView workbookViewId="0">
      <selection activeCell="E30" sqref="E30"/>
    </sheetView>
  </sheetViews>
  <sheetFormatPr defaultColWidth="9.109375" defaultRowHeight="14.4" x14ac:dyDescent="0.3"/>
  <cols>
    <col min="1" max="1" width="7.33203125" style="4" customWidth="1"/>
    <col min="2" max="2" width="53.77734375" style="4" customWidth="1"/>
    <col min="3" max="3" width="51.5546875" style="4" customWidth="1"/>
    <col min="4" max="16384" width="9.109375" style="4"/>
  </cols>
  <sheetData>
    <row r="5" spans="2:3" x14ac:dyDescent="0.3">
      <c r="B5" s="7" t="s">
        <v>17</v>
      </c>
      <c r="C5" s="8">
        <v>45999</v>
      </c>
    </row>
    <row r="6" spans="2:3" x14ac:dyDescent="0.3">
      <c r="B6" s="9"/>
    </row>
    <row r="7" spans="2:3" x14ac:dyDescent="0.3">
      <c r="B7" s="7" t="s">
        <v>138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'09.2025'!C42</f>
        <v>19927.93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678</v>
      </c>
    </row>
    <row r="12" spans="2:3" ht="15" thickBot="1" x14ac:dyDescent="0.35">
      <c r="B12" s="14" t="s">
        <v>14</v>
      </c>
      <c r="C12" s="35">
        <v>334</v>
      </c>
    </row>
    <row r="13" spans="2:3" ht="15" thickBot="1" x14ac:dyDescent="0.35">
      <c r="B13" s="14" t="s">
        <v>15</v>
      </c>
      <c r="C13" s="15">
        <v>234</v>
      </c>
    </row>
    <row r="14" spans="2:3" ht="15" thickBot="1" x14ac:dyDescent="0.35">
      <c r="B14" s="14" t="s">
        <v>16</v>
      </c>
      <c r="C14" s="15">
        <v>110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793</v>
      </c>
    </row>
    <row r="17" spans="2:11" ht="15" thickBot="1" x14ac:dyDescent="0.35">
      <c r="B17" s="17" t="s">
        <v>21</v>
      </c>
      <c r="C17" s="3">
        <v>270</v>
      </c>
    </row>
    <row r="18" spans="2:11" ht="15" thickBot="1" x14ac:dyDescent="0.35">
      <c r="B18" s="17" t="s">
        <v>2</v>
      </c>
      <c r="C18" s="3">
        <v>143</v>
      </c>
    </row>
    <row r="19" spans="2:11" ht="15" thickBot="1" x14ac:dyDescent="0.35">
      <c r="B19" s="17" t="s">
        <v>7</v>
      </c>
      <c r="C19" s="3">
        <v>380</v>
      </c>
    </row>
    <row r="20" spans="2:11" ht="15" thickBot="1" x14ac:dyDescent="0.35">
      <c r="B20" s="17" t="s">
        <v>25</v>
      </c>
      <c r="C20" s="3"/>
    </row>
    <row r="21" spans="2:11" s="5" customFormat="1" ht="15" thickBot="1" x14ac:dyDescent="0.35">
      <c r="B21" s="18" t="s">
        <v>9</v>
      </c>
      <c r="C21" s="2">
        <f>SUM(C22:C26)</f>
        <v>1087</v>
      </c>
    </row>
    <row r="22" spans="2:11" s="36" customFormat="1" ht="15" thickBot="1" x14ac:dyDescent="0.35">
      <c r="B22" s="37" t="s">
        <v>127</v>
      </c>
      <c r="C22" s="38">
        <v>225</v>
      </c>
    </row>
    <row r="23" spans="2:11" s="36" customFormat="1" ht="15" thickBot="1" x14ac:dyDescent="0.35">
      <c r="B23" s="37" t="s">
        <v>132</v>
      </c>
      <c r="C23" s="38">
        <v>435</v>
      </c>
    </row>
    <row r="24" spans="2:11" s="36" customFormat="1" ht="15" thickBot="1" x14ac:dyDescent="0.35">
      <c r="B24" s="37" t="s">
        <v>137</v>
      </c>
      <c r="C24" s="38">
        <v>400</v>
      </c>
      <c r="E24" s="41"/>
      <c r="F24" s="4"/>
      <c r="G24" s="4"/>
      <c r="H24" s="4"/>
      <c r="I24" s="4"/>
      <c r="J24" s="4"/>
      <c r="K24" s="4"/>
    </row>
    <row r="25" spans="2:11" s="36" customFormat="1" ht="15" thickBot="1" x14ac:dyDescent="0.35">
      <c r="B25" s="37" t="s">
        <v>135</v>
      </c>
      <c r="C25" s="38">
        <v>27</v>
      </c>
      <c r="E25" s="41"/>
      <c r="F25" s="4"/>
      <c r="G25" s="4"/>
      <c r="H25" s="4"/>
      <c r="I25" s="4"/>
      <c r="J25" s="4"/>
      <c r="K25" s="4"/>
    </row>
    <row r="26" spans="2:11" s="36" customFormat="1" ht="15" thickBot="1" x14ac:dyDescent="0.35">
      <c r="B26" s="37"/>
      <c r="C26" s="38"/>
      <c r="E26" s="43"/>
    </row>
    <row r="27" spans="2:11" ht="15" thickBot="1" x14ac:dyDescent="0.35">
      <c r="B27" s="18" t="s">
        <v>19</v>
      </c>
      <c r="C27" s="19">
        <f>C21+C16+C11</f>
        <v>2558</v>
      </c>
      <c r="E27" s="41"/>
    </row>
    <row r="28" spans="2:11" ht="15" thickBot="1" x14ac:dyDescent="0.35">
      <c r="B28" s="33"/>
      <c r="C28" s="34"/>
    </row>
    <row r="29" spans="2:11" ht="15" thickBot="1" x14ac:dyDescent="0.35">
      <c r="B29" s="47" t="s">
        <v>3</v>
      </c>
      <c r="C29" s="48"/>
    </row>
    <row r="30" spans="2:11" ht="15" thickBot="1" x14ac:dyDescent="0.35">
      <c r="B30" s="21" t="s">
        <v>11</v>
      </c>
      <c r="C30" s="2">
        <f>SUM(C31:C32)</f>
        <v>258.87</v>
      </c>
    </row>
    <row r="31" spans="2:11" ht="15" thickBot="1" x14ac:dyDescent="0.35">
      <c r="B31" s="20" t="s">
        <v>18</v>
      </c>
      <c r="C31" s="3">
        <v>182.74</v>
      </c>
    </row>
    <row r="32" spans="2:11" ht="15" thickBot="1" x14ac:dyDescent="0.35">
      <c r="B32" s="20" t="s">
        <v>23</v>
      </c>
      <c r="C32" s="3">
        <v>76.13</v>
      </c>
    </row>
    <row r="33" spans="2:6" ht="15" thickBot="1" x14ac:dyDescent="0.35">
      <c r="B33" s="21" t="s">
        <v>10</v>
      </c>
      <c r="C33" s="2">
        <f>SUM(C34:C35)</f>
        <v>270.69</v>
      </c>
    </row>
    <row r="34" spans="2:6" ht="15" thickBot="1" x14ac:dyDescent="0.35">
      <c r="B34" s="20" t="s">
        <v>18</v>
      </c>
      <c r="C34" s="3">
        <v>148.76</v>
      </c>
    </row>
    <row r="35" spans="2:6" ht="15" thickBot="1" x14ac:dyDescent="0.35">
      <c r="B35" s="20" t="s">
        <v>23</v>
      </c>
      <c r="C35" s="3">
        <v>121.93</v>
      </c>
      <c r="E35" s="6"/>
      <c r="F35" s="6"/>
    </row>
    <row r="36" spans="2:6" ht="15" thickBot="1" x14ac:dyDescent="0.35">
      <c r="B36" s="21" t="s">
        <v>9</v>
      </c>
      <c r="C36" s="2">
        <f>SUM(C37:C45)</f>
        <v>3063.99</v>
      </c>
    </row>
    <row r="37" spans="2:6" ht="15" thickBot="1" x14ac:dyDescent="0.35">
      <c r="B37" s="22" t="s">
        <v>128</v>
      </c>
      <c r="C37" s="3">
        <v>200</v>
      </c>
    </row>
    <row r="38" spans="2:6" ht="15" thickBot="1" x14ac:dyDescent="0.35">
      <c r="B38" s="22" t="s">
        <v>129</v>
      </c>
      <c r="C38" s="3">
        <v>343.5</v>
      </c>
    </row>
    <row r="39" spans="2:6" ht="15" thickBot="1" x14ac:dyDescent="0.35">
      <c r="B39" s="22" t="s">
        <v>130</v>
      </c>
      <c r="C39" s="3">
        <v>400</v>
      </c>
    </row>
    <row r="40" spans="2:6" ht="15" thickBot="1" x14ac:dyDescent="0.35">
      <c r="B40" s="22" t="s">
        <v>131</v>
      </c>
      <c r="C40" s="3">
        <v>450</v>
      </c>
      <c r="F40" s="6"/>
    </row>
    <row r="41" spans="2:6" ht="28.2" thickBot="1" x14ac:dyDescent="0.35">
      <c r="B41" s="22" t="s">
        <v>133</v>
      </c>
      <c r="C41" s="3">
        <v>1300</v>
      </c>
    </row>
    <row r="42" spans="2:6" ht="28.2" thickBot="1" x14ac:dyDescent="0.35">
      <c r="B42" s="22" t="s">
        <v>136</v>
      </c>
      <c r="C42" s="3">
        <v>100</v>
      </c>
    </row>
    <row r="43" spans="2:6" ht="28.2" thickBot="1" x14ac:dyDescent="0.35">
      <c r="B43" s="22" t="s">
        <v>126</v>
      </c>
      <c r="C43" s="3">
        <v>120</v>
      </c>
    </row>
    <row r="44" spans="2:6" ht="15" thickBot="1" x14ac:dyDescent="0.35">
      <c r="B44" s="22" t="s">
        <v>134</v>
      </c>
      <c r="C44" s="3">
        <v>130</v>
      </c>
    </row>
    <row r="45" spans="2:6" ht="15" thickBot="1" x14ac:dyDescent="0.35">
      <c r="B45" s="22" t="s">
        <v>24</v>
      </c>
      <c r="C45" s="3">
        <v>20.49</v>
      </c>
    </row>
    <row r="46" spans="2:6" ht="15" thickBot="1" x14ac:dyDescent="0.35">
      <c r="B46" s="18" t="s">
        <v>20</v>
      </c>
      <c r="C46" s="19">
        <f>SUM(C31:C32,C34:C35,C37:C45)</f>
        <v>3593.5499999999997</v>
      </c>
    </row>
    <row r="47" spans="2:6" ht="15" thickBot="1" x14ac:dyDescent="0.35">
      <c r="B47" s="33"/>
      <c r="C47" s="39"/>
    </row>
    <row r="48" spans="2:6" ht="15" thickBot="1" x14ac:dyDescent="0.35">
      <c r="B48" s="11" t="s">
        <v>4</v>
      </c>
      <c r="C48" s="13">
        <f>SUM(C49:C57)</f>
        <v>18892.38</v>
      </c>
    </row>
    <row r="49" spans="2:3" ht="15" thickBot="1" x14ac:dyDescent="0.35">
      <c r="B49" s="23" t="s">
        <v>12</v>
      </c>
      <c r="C49" s="24"/>
    </row>
    <row r="50" spans="2:3" ht="15" thickBot="1" x14ac:dyDescent="0.35">
      <c r="B50" s="20" t="s">
        <v>21</v>
      </c>
      <c r="C50" s="15">
        <v>507.97</v>
      </c>
    </row>
    <row r="51" spans="2:3" s="25" customFormat="1" ht="15" thickBot="1" x14ac:dyDescent="0.35">
      <c r="B51" s="20" t="s">
        <v>2</v>
      </c>
      <c r="C51" s="15">
        <v>-2</v>
      </c>
    </row>
    <row r="52" spans="2:3" ht="15" thickBot="1" x14ac:dyDescent="0.35">
      <c r="B52" s="20" t="s">
        <v>7</v>
      </c>
      <c r="C52" s="15">
        <v>0.36</v>
      </c>
    </row>
    <row r="53" spans="2:3" ht="15" thickBot="1" x14ac:dyDescent="0.35">
      <c r="B53" s="20" t="s">
        <v>8</v>
      </c>
      <c r="C53" s="15"/>
    </row>
    <row r="54" spans="2:3" ht="15" thickBot="1" x14ac:dyDescent="0.35">
      <c r="B54" s="26" t="s">
        <v>22</v>
      </c>
      <c r="C54" s="27"/>
    </row>
    <row r="55" spans="2:3" ht="15" thickBot="1" x14ac:dyDescent="0.35">
      <c r="B55" s="14" t="s">
        <v>14</v>
      </c>
      <c r="C55" s="15">
        <v>3650.28</v>
      </c>
    </row>
    <row r="56" spans="2:3" s="25" customFormat="1" ht="15" thickBot="1" x14ac:dyDescent="0.35">
      <c r="B56" s="14" t="s">
        <v>15</v>
      </c>
      <c r="C56" s="15">
        <v>10820.57</v>
      </c>
    </row>
    <row r="57" spans="2:3" ht="15" thickBot="1" x14ac:dyDescent="0.35">
      <c r="B57" s="14" t="s">
        <v>16</v>
      </c>
      <c r="C57" s="15">
        <v>3915.2</v>
      </c>
    </row>
    <row r="58" spans="2:3" x14ac:dyDescent="0.3">
      <c r="B58" s="28"/>
      <c r="C58" s="29"/>
    </row>
    <row r="59" spans="2:3" x14ac:dyDescent="0.3">
      <c r="B59" s="30"/>
      <c r="C59" s="29"/>
    </row>
    <row r="60" spans="2:3" x14ac:dyDescent="0.3">
      <c r="B60" s="30"/>
      <c r="C60" s="29"/>
    </row>
    <row r="61" spans="2:3" x14ac:dyDescent="0.3">
      <c r="B61" s="7" t="s">
        <v>5</v>
      </c>
    </row>
    <row r="62" spans="2:3" x14ac:dyDescent="0.3">
      <c r="B62" s="31"/>
    </row>
    <row r="63" spans="2:3" ht="15.6" x14ac:dyDescent="0.3">
      <c r="B63" s="32"/>
    </row>
    <row r="64" spans="2:3" x14ac:dyDescent="0.3">
      <c r="B64" s="7" t="s">
        <v>6</v>
      </c>
    </row>
  </sheetData>
  <mergeCells count="2">
    <mergeCell ref="B10:C10"/>
    <mergeCell ref="B29:C2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58"/>
  <sheetViews>
    <sheetView workbookViewId="0">
      <selection activeCell="C18" sqref="C18"/>
    </sheetView>
  </sheetViews>
  <sheetFormatPr defaultColWidth="9.109375" defaultRowHeight="14.4" x14ac:dyDescent="0.3"/>
  <cols>
    <col min="1" max="1" width="7.33203125" style="4" customWidth="1"/>
    <col min="2" max="2" width="55.6640625" style="4" customWidth="1"/>
    <col min="3" max="3" width="51.5546875" style="4" customWidth="1"/>
    <col min="4" max="16384" width="9.109375" style="4"/>
  </cols>
  <sheetData>
    <row r="5" spans="2:3" x14ac:dyDescent="0.3">
      <c r="B5" s="7" t="s">
        <v>17</v>
      </c>
      <c r="C5" s="8">
        <v>45999</v>
      </c>
    </row>
    <row r="6" spans="2:3" x14ac:dyDescent="0.3">
      <c r="B6" s="9"/>
    </row>
    <row r="7" spans="2:3" x14ac:dyDescent="0.3">
      <c r="B7" s="7" t="s">
        <v>144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'10.2025'!C48</f>
        <v>18892.38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1280</v>
      </c>
    </row>
    <row r="12" spans="2:3" ht="15" thickBot="1" x14ac:dyDescent="0.35">
      <c r="B12" s="14" t="s">
        <v>14</v>
      </c>
      <c r="C12" s="35">
        <v>649</v>
      </c>
    </row>
    <row r="13" spans="2:3" ht="15" thickBot="1" x14ac:dyDescent="0.35">
      <c r="B13" s="14" t="s">
        <v>15</v>
      </c>
      <c r="C13" s="15">
        <v>411</v>
      </c>
    </row>
    <row r="14" spans="2:3" ht="15" thickBot="1" x14ac:dyDescent="0.35">
      <c r="B14" s="14" t="s">
        <v>16</v>
      </c>
      <c r="C14" s="15">
        <v>220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920</v>
      </c>
    </row>
    <row r="17" spans="2:6" ht="15" thickBot="1" x14ac:dyDescent="0.35">
      <c r="B17" s="17" t="s">
        <v>21</v>
      </c>
      <c r="C17" s="3">
        <v>441</v>
      </c>
    </row>
    <row r="18" spans="2:6" ht="15" thickBot="1" x14ac:dyDescent="0.35">
      <c r="B18" s="17" t="s">
        <v>2</v>
      </c>
      <c r="C18" s="3">
        <v>309</v>
      </c>
    </row>
    <row r="19" spans="2:6" ht="15" thickBot="1" x14ac:dyDescent="0.35">
      <c r="B19" s="17" t="s">
        <v>7</v>
      </c>
      <c r="C19" s="3">
        <v>170</v>
      </c>
      <c r="E19" s="41"/>
    </row>
    <row r="20" spans="2:6" ht="15" thickBot="1" x14ac:dyDescent="0.35">
      <c r="B20" s="17" t="s">
        <v>25</v>
      </c>
      <c r="C20" s="3"/>
      <c r="E20" s="41"/>
    </row>
    <row r="21" spans="2:6" s="5" customFormat="1" ht="15" thickBot="1" x14ac:dyDescent="0.35">
      <c r="B21" s="18" t="s">
        <v>9</v>
      </c>
      <c r="C21" s="2">
        <f>SUM(C22:C24)</f>
        <v>1225</v>
      </c>
      <c r="E21" s="42"/>
    </row>
    <row r="22" spans="2:6" s="36" customFormat="1" ht="15" thickBot="1" x14ac:dyDescent="0.35">
      <c r="B22" s="37" t="s">
        <v>145</v>
      </c>
      <c r="C22" s="38">
        <v>225</v>
      </c>
      <c r="E22" s="43"/>
    </row>
    <row r="23" spans="2:6" s="36" customFormat="1" ht="15" thickBot="1" x14ac:dyDescent="0.35">
      <c r="B23" s="37" t="s">
        <v>139</v>
      </c>
      <c r="C23" s="38">
        <v>1000</v>
      </c>
      <c r="D23" s="4"/>
      <c r="E23" s="4"/>
      <c r="F23" s="4"/>
    </row>
    <row r="24" spans="2:6" s="36" customFormat="1" ht="15" thickBot="1" x14ac:dyDescent="0.35">
      <c r="B24" s="37"/>
      <c r="C24" s="38"/>
    </row>
    <row r="25" spans="2:6" ht="15" thickBot="1" x14ac:dyDescent="0.35">
      <c r="B25" s="18" t="s">
        <v>19</v>
      </c>
      <c r="C25" s="19">
        <f>C21+C16+C11</f>
        <v>3425</v>
      </c>
    </row>
    <row r="26" spans="2:6" ht="15" thickBot="1" x14ac:dyDescent="0.35">
      <c r="B26" s="33"/>
      <c r="C26" s="34"/>
    </row>
    <row r="27" spans="2:6" ht="15" thickBot="1" x14ac:dyDescent="0.35">
      <c r="B27" s="47" t="s">
        <v>3</v>
      </c>
      <c r="C27" s="48"/>
    </row>
    <row r="28" spans="2:6" ht="15" thickBot="1" x14ac:dyDescent="0.35">
      <c r="B28" s="21" t="s">
        <v>11</v>
      </c>
      <c r="C28" s="2">
        <f>SUM(C29:C30)</f>
        <v>271.82</v>
      </c>
    </row>
    <row r="29" spans="2:6" ht="15" thickBot="1" x14ac:dyDescent="0.35">
      <c r="B29" s="20" t="s">
        <v>18</v>
      </c>
      <c r="C29" s="3">
        <v>190</v>
      </c>
    </row>
    <row r="30" spans="2:6" ht="15" thickBot="1" x14ac:dyDescent="0.35">
      <c r="B30" s="20" t="s">
        <v>23</v>
      </c>
      <c r="C30" s="3">
        <v>81.819999999999993</v>
      </c>
    </row>
    <row r="31" spans="2:6" ht="15" thickBot="1" x14ac:dyDescent="0.35">
      <c r="B31" s="21" t="s">
        <v>10</v>
      </c>
      <c r="C31" s="2">
        <f>SUM(C32:C33)</f>
        <v>257.77</v>
      </c>
    </row>
    <row r="32" spans="2:6" ht="15" thickBot="1" x14ac:dyDescent="0.35">
      <c r="B32" s="20" t="s">
        <v>18</v>
      </c>
      <c r="C32" s="3">
        <v>135.13999999999999</v>
      </c>
    </row>
    <row r="33" spans="2:3" ht="15" thickBot="1" x14ac:dyDescent="0.35">
      <c r="B33" s="20" t="s">
        <v>23</v>
      </c>
      <c r="C33" s="3">
        <v>122.63</v>
      </c>
    </row>
    <row r="34" spans="2:3" ht="15" thickBot="1" x14ac:dyDescent="0.35">
      <c r="B34" s="21" t="s">
        <v>9</v>
      </c>
      <c r="C34" s="2">
        <f>SUM(C35:C39)</f>
        <v>1410.39</v>
      </c>
    </row>
    <row r="35" spans="2:3" ht="15" thickBot="1" x14ac:dyDescent="0.35">
      <c r="B35" s="22" t="s">
        <v>140</v>
      </c>
      <c r="C35" s="3">
        <v>200</v>
      </c>
    </row>
    <row r="36" spans="2:3" ht="15" thickBot="1" x14ac:dyDescent="0.35">
      <c r="B36" s="22" t="s">
        <v>141</v>
      </c>
      <c r="C36" s="3">
        <v>343.5</v>
      </c>
    </row>
    <row r="37" spans="2:3" ht="15" thickBot="1" x14ac:dyDescent="0.35">
      <c r="B37" s="22" t="s">
        <v>142</v>
      </c>
      <c r="C37" s="3">
        <v>400</v>
      </c>
    </row>
    <row r="38" spans="2:3" ht="15" thickBot="1" x14ac:dyDescent="0.35">
      <c r="B38" s="22" t="s">
        <v>143</v>
      </c>
      <c r="C38" s="3">
        <v>450</v>
      </c>
    </row>
    <row r="39" spans="2:3" ht="15" thickBot="1" x14ac:dyDescent="0.35">
      <c r="B39" s="22" t="s">
        <v>24</v>
      </c>
      <c r="C39" s="3">
        <v>16.89</v>
      </c>
    </row>
    <row r="40" spans="2:3" ht="15" thickBot="1" x14ac:dyDescent="0.35">
      <c r="B40" s="18" t="s">
        <v>20</v>
      </c>
      <c r="C40" s="19">
        <f>SUM(C29:C30,C32:C33,C35:C39)</f>
        <v>1939.98</v>
      </c>
    </row>
    <row r="41" spans="2:3" ht="15" thickBot="1" x14ac:dyDescent="0.35">
      <c r="B41" s="33"/>
      <c r="C41" s="39"/>
    </row>
    <row r="42" spans="2:3" ht="15" thickBot="1" x14ac:dyDescent="0.35">
      <c r="B42" s="11" t="s">
        <v>4</v>
      </c>
      <c r="C42" s="13">
        <f>SUM(C43:C51)</f>
        <v>20377.400000000001</v>
      </c>
    </row>
    <row r="43" spans="2:3" ht="15" thickBot="1" x14ac:dyDescent="0.35">
      <c r="B43" s="23" t="s">
        <v>12</v>
      </c>
      <c r="C43" s="24"/>
    </row>
    <row r="44" spans="2:3" ht="15" thickBot="1" x14ac:dyDescent="0.35">
      <c r="B44" s="20" t="s">
        <v>21</v>
      </c>
      <c r="C44" s="15">
        <v>200.97</v>
      </c>
    </row>
    <row r="45" spans="2:3" s="25" customFormat="1" ht="15" thickBot="1" x14ac:dyDescent="0.35">
      <c r="B45" s="20" t="s">
        <v>2</v>
      </c>
      <c r="C45" s="15">
        <v>0</v>
      </c>
    </row>
    <row r="46" spans="2:3" ht="15" thickBot="1" x14ac:dyDescent="0.35">
      <c r="B46" s="20" t="s">
        <v>7</v>
      </c>
      <c r="C46" s="15">
        <v>0.36</v>
      </c>
    </row>
    <row r="47" spans="2:3" ht="15" thickBot="1" x14ac:dyDescent="0.35">
      <c r="B47" s="20" t="s">
        <v>8</v>
      </c>
      <c r="C47" s="15"/>
    </row>
    <row r="48" spans="2:3" ht="15" thickBot="1" x14ac:dyDescent="0.35">
      <c r="B48" s="26" t="s">
        <v>22</v>
      </c>
      <c r="C48" s="27"/>
    </row>
    <row r="49" spans="2:3" ht="15" thickBot="1" x14ac:dyDescent="0.35">
      <c r="B49" s="14" t="s">
        <v>14</v>
      </c>
      <c r="C49" s="15">
        <v>4479.12</v>
      </c>
    </row>
    <row r="50" spans="2:3" s="25" customFormat="1" ht="15" thickBot="1" x14ac:dyDescent="0.35">
      <c r="B50" s="14" t="s">
        <v>15</v>
      </c>
      <c r="C50" s="15">
        <v>11536.66</v>
      </c>
    </row>
    <row r="51" spans="2:3" ht="15" thickBot="1" x14ac:dyDescent="0.35">
      <c r="B51" s="14" t="s">
        <v>16</v>
      </c>
      <c r="C51" s="15">
        <v>4160.29</v>
      </c>
    </row>
    <row r="52" spans="2:3" x14ac:dyDescent="0.3">
      <c r="B52" s="28"/>
      <c r="C52" s="29"/>
    </row>
    <row r="53" spans="2:3" x14ac:dyDescent="0.3">
      <c r="B53" s="30"/>
      <c r="C53" s="29"/>
    </row>
    <row r="54" spans="2:3" x14ac:dyDescent="0.3">
      <c r="B54" s="30"/>
      <c r="C54" s="29"/>
    </row>
    <row r="55" spans="2:3" x14ac:dyDescent="0.3">
      <c r="B55" s="7" t="s">
        <v>5</v>
      </c>
    </row>
    <row r="56" spans="2:3" x14ac:dyDescent="0.3">
      <c r="B56" s="31"/>
    </row>
    <row r="57" spans="2:3" ht="15.6" x14ac:dyDescent="0.3">
      <c r="B57" s="32"/>
    </row>
    <row r="58" spans="2:3" x14ac:dyDescent="0.3">
      <c r="B58" s="7" t="s">
        <v>6</v>
      </c>
    </row>
  </sheetData>
  <mergeCells count="2">
    <mergeCell ref="B10:C10"/>
    <mergeCell ref="B27:C2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59"/>
  <sheetViews>
    <sheetView tabSelected="1" workbookViewId="0">
      <selection activeCell="B7" sqref="B7"/>
    </sheetView>
  </sheetViews>
  <sheetFormatPr defaultColWidth="9.109375" defaultRowHeight="14.4" x14ac:dyDescent="0.3"/>
  <cols>
    <col min="1" max="1" width="7.33203125" style="4" customWidth="1"/>
    <col min="2" max="2" width="55.6640625" style="4" customWidth="1"/>
    <col min="3" max="3" width="51.5546875" style="4" customWidth="1"/>
    <col min="4" max="16384" width="9.109375" style="4"/>
  </cols>
  <sheetData>
    <row r="5" spans="2:3" x14ac:dyDescent="0.3">
      <c r="B5" s="7" t="s">
        <v>17</v>
      </c>
      <c r="C5" s="8">
        <v>46001</v>
      </c>
    </row>
    <row r="6" spans="2:3" x14ac:dyDescent="0.3">
      <c r="B6" s="9"/>
    </row>
    <row r="7" spans="2:3" x14ac:dyDescent="0.3">
      <c r="B7" s="7" t="s">
        <v>152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'11.2025'!C42</f>
        <v>20377.400000000001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0</v>
      </c>
    </row>
    <row r="12" spans="2:3" ht="15" thickBot="1" x14ac:dyDescent="0.35">
      <c r="B12" s="14" t="s">
        <v>14</v>
      </c>
      <c r="C12" s="35"/>
    </row>
    <row r="13" spans="2:3" ht="15" thickBot="1" x14ac:dyDescent="0.35">
      <c r="B13" s="14" t="s">
        <v>15</v>
      </c>
      <c r="C13" s="15"/>
    </row>
    <row r="14" spans="2:3" ht="15" thickBot="1" x14ac:dyDescent="0.35">
      <c r="B14" s="14" t="s">
        <v>16</v>
      </c>
      <c r="C14" s="15"/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2140</v>
      </c>
    </row>
    <row r="17" spans="2:6" ht="15" thickBot="1" x14ac:dyDescent="0.35">
      <c r="B17" s="17" t="s">
        <v>21</v>
      </c>
      <c r="C17" s="3">
        <v>885</v>
      </c>
    </row>
    <row r="18" spans="2:6" ht="15" thickBot="1" x14ac:dyDescent="0.35">
      <c r="B18" s="17" t="s">
        <v>2</v>
      </c>
      <c r="C18" s="3">
        <v>705</v>
      </c>
    </row>
    <row r="19" spans="2:6" ht="15" thickBot="1" x14ac:dyDescent="0.35">
      <c r="B19" s="17" t="s">
        <v>7</v>
      </c>
      <c r="C19" s="3">
        <v>490</v>
      </c>
    </row>
    <row r="20" spans="2:6" ht="15" thickBot="1" x14ac:dyDescent="0.35">
      <c r="B20" s="17" t="s">
        <v>25</v>
      </c>
      <c r="C20" s="3">
        <v>60</v>
      </c>
      <c r="E20" s="41"/>
    </row>
    <row r="21" spans="2:6" s="5" customFormat="1" ht="15" thickBot="1" x14ac:dyDescent="0.35">
      <c r="B21" s="18" t="s">
        <v>9</v>
      </c>
      <c r="C21" s="2">
        <f>SUM(C22:C25)</f>
        <v>0</v>
      </c>
      <c r="E21" s="42"/>
    </row>
    <row r="22" spans="2:6" s="36" customFormat="1" ht="15" thickBot="1" x14ac:dyDescent="0.35">
      <c r="B22" s="37" t="s">
        <v>146</v>
      </c>
      <c r="C22" s="38"/>
      <c r="E22" s="43"/>
    </row>
    <row r="23" spans="2:6" s="36" customFormat="1" ht="15" thickBot="1" x14ac:dyDescent="0.35">
      <c r="B23" s="37"/>
      <c r="C23" s="38"/>
      <c r="E23" s="43"/>
    </row>
    <row r="24" spans="2:6" s="36" customFormat="1" ht="15" thickBot="1" x14ac:dyDescent="0.35">
      <c r="B24" s="37"/>
      <c r="C24" s="38"/>
      <c r="D24" s="4"/>
      <c r="E24" s="4"/>
      <c r="F24" s="4"/>
    </row>
    <row r="25" spans="2:6" s="36" customFormat="1" ht="15" thickBot="1" x14ac:dyDescent="0.35">
      <c r="B25" s="37"/>
      <c r="C25" s="38"/>
    </row>
    <row r="26" spans="2:6" ht="15" thickBot="1" x14ac:dyDescent="0.35">
      <c r="B26" s="18" t="s">
        <v>19</v>
      </c>
      <c r="C26" s="19">
        <f>C21+C16+C11</f>
        <v>2140</v>
      </c>
    </row>
    <row r="27" spans="2:6" ht="15" thickBot="1" x14ac:dyDescent="0.35">
      <c r="B27" s="33"/>
      <c r="C27" s="34"/>
    </row>
    <row r="28" spans="2:6" ht="15" thickBot="1" x14ac:dyDescent="0.35">
      <c r="B28" s="47" t="s">
        <v>3</v>
      </c>
      <c r="C28" s="48"/>
      <c r="E28" s="41"/>
    </row>
    <row r="29" spans="2:6" ht="15" thickBot="1" x14ac:dyDescent="0.35">
      <c r="B29" s="21" t="s">
        <v>11</v>
      </c>
      <c r="C29" s="2">
        <f>SUM(C30:C31)</f>
        <v>0</v>
      </c>
      <c r="E29" s="41"/>
    </row>
    <row r="30" spans="2:6" ht="15" thickBot="1" x14ac:dyDescent="0.35">
      <c r="B30" s="20" t="s">
        <v>18</v>
      </c>
      <c r="C30" s="3"/>
      <c r="E30" s="41"/>
    </row>
    <row r="31" spans="2:6" ht="15" thickBot="1" x14ac:dyDescent="0.35">
      <c r="B31" s="20" t="s">
        <v>23</v>
      </c>
      <c r="C31" s="3"/>
      <c r="E31" s="41"/>
    </row>
    <row r="32" spans="2:6" ht="15" thickBot="1" x14ac:dyDescent="0.35">
      <c r="B32" s="21" t="s">
        <v>10</v>
      </c>
      <c r="C32" s="2">
        <f>SUM(C33:C34)</f>
        <v>0</v>
      </c>
      <c r="E32" s="41"/>
    </row>
    <row r="33" spans="2:5" ht="15" thickBot="1" x14ac:dyDescent="0.35">
      <c r="B33" s="20" t="s">
        <v>18</v>
      </c>
      <c r="C33" s="3"/>
      <c r="E33" s="41"/>
    </row>
    <row r="34" spans="2:5" ht="15" thickBot="1" x14ac:dyDescent="0.35">
      <c r="B34" s="20" t="s">
        <v>23</v>
      </c>
      <c r="C34" s="3"/>
      <c r="E34" s="41"/>
    </row>
    <row r="35" spans="2:5" ht="15" thickBot="1" x14ac:dyDescent="0.35">
      <c r="B35" s="21" t="s">
        <v>9</v>
      </c>
      <c r="C35" s="2">
        <f>SUM(C36:C40)</f>
        <v>200</v>
      </c>
      <c r="E35" s="41"/>
    </row>
    <row r="36" spans="2:5" ht="15" thickBot="1" x14ac:dyDescent="0.35">
      <c r="B36" s="22" t="s">
        <v>147</v>
      </c>
      <c r="C36" s="3">
        <v>200</v>
      </c>
    </row>
    <row r="37" spans="2:5" ht="15" thickBot="1" x14ac:dyDescent="0.35">
      <c r="B37" s="22" t="s">
        <v>148</v>
      </c>
      <c r="C37" s="3"/>
    </row>
    <row r="38" spans="2:5" ht="15" thickBot="1" x14ac:dyDescent="0.35">
      <c r="B38" s="22" t="s">
        <v>149</v>
      </c>
      <c r="C38" s="3"/>
    </row>
    <row r="39" spans="2:5" ht="15" thickBot="1" x14ac:dyDescent="0.35">
      <c r="B39" s="22" t="s">
        <v>150</v>
      </c>
      <c r="C39" s="3"/>
    </row>
    <row r="40" spans="2:5" ht="15" thickBot="1" x14ac:dyDescent="0.35">
      <c r="B40" s="22" t="s">
        <v>24</v>
      </c>
      <c r="C40" s="3"/>
    </row>
    <row r="41" spans="2:5" ht="15" thickBot="1" x14ac:dyDescent="0.35">
      <c r="B41" s="18" t="s">
        <v>20</v>
      </c>
      <c r="C41" s="19">
        <f>SUM(C30:C31,C33:C34,C36:C40)</f>
        <v>200</v>
      </c>
    </row>
    <row r="42" spans="2:5" ht="15" thickBot="1" x14ac:dyDescent="0.35">
      <c r="B42" s="33"/>
      <c r="C42" s="39"/>
    </row>
    <row r="43" spans="2:5" ht="15" thickBot="1" x14ac:dyDescent="0.35">
      <c r="B43" s="11" t="s">
        <v>4</v>
      </c>
      <c r="C43" s="13">
        <f>SUM(C44:C52)</f>
        <v>22195.4</v>
      </c>
    </row>
    <row r="44" spans="2:5" ht="15" thickBot="1" x14ac:dyDescent="0.35">
      <c r="B44" s="23" t="s">
        <v>12</v>
      </c>
      <c r="C44" s="24"/>
    </row>
    <row r="45" spans="2:5" ht="15" thickBot="1" x14ac:dyDescent="0.35">
      <c r="B45" s="20" t="s">
        <v>21</v>
      </c>
      <c r="C45" s="15">
        <v>813.97</v>
      </c>
    </row>
    <row r="46" spans="2:5" s="25" customFormat="1" ht="15" thickBot="1" x14ac:dyDescent="0.35">
      <c r="B46" s="20" t="s">
        <v>2</v>
      </c>
      <c r="C46" s="15">
        <v>655</v>
      </c>
    </row>
    <row r="47" spans="2:5" ht="15" thickBot="1" x14ac:dyDescent="0.35">
      <c r="B47" s="20" t="s">
        <v>7</v>
      </c>
      <c r="C47" s="15">
        <v>550.36</v>
      </c>
    </row>
    <row r="48" spans="2:5" ht="15" thickBot="1" x14ac:dyDescent="0.35">
      <c r="B48" s="20" t="s">
        <v>8</v>
      </c>
      <c r="C48" s="15"/>
    </row>
    <row r="49" spans="2:3" ht="15" thickBot="1" x14ac:dyDescent="0.35">
      <c r="B49" s="26" t="s">
        <v>22</v>
      </c>
      <c r="C49" s="27"/>
    </row>
    <row r="50" spans="2:3" ht="15" thickBot="1" x14ac:dyDescent="0.35">
      <c r="B50" s="14" t="s">
        <v>14</v>
      </c>
      <c r="C50" s="15">
        <v>4479.12</v>
      </c>
    </row>
    <row r="51" spans="2:3" s="25" customFormat="1" ht="15" thickBot="1" x14ac:dyDescent="0.35">
      <c r="B51" s="14" t="s">
        <v>15</v>
      </c>
      <c r="C51" s="15">
        <v>11536.66</v>
      </c>
    </row>
    <row r="52" spans="2:3" ht="15" thickBot="1" x14ac:dyDescent="0.35">
      <c r="B52" s="14" t="s">
        <v>16</v>
      </c>
      <c r="C52" s="15">
        <v>4160.29</v>
      </c>
    </row>
    <row r="53" spans="2:3" x14ac:dyDescent="0.3">
      <c r="B53" s="28"/>
      <c r="C53" s="29"/>
    </row>
    <row r="54" spans="2:3" x14ac:dyDescent="0.3">
      <c r="B54" s="30"/>
      <c r="C54" s="29"/>
    </row>
    <row r="55" spans="2:3" x14ac:dyDescent="0.3">
      <c r="B55" s="30"/>
      <c r="C55" s="29"/>
    </row>
    <row r="56" spans="2:3" x14ac:dyDescent="0.3">
      <c r="B56" s="7" t="s">
        <v>5</v>
      </c>
    </row>
    <row r="57" spans="2:3" x14ac:dyDescent="0.3">
      <c r="B57" s="31"/>
    </row>
    <row r="58" spans="2:3" ht="15.6" x14ac:dyDescent="0.3">
      <c r="B58" s="32"/>
    </row>
    <row r="59" spans="2:3" x14ac:dyDescent="0.3">
      <c r="B59" s="7" t="s">
        <v>6</v>
      </c>
    </row>
  </sheetData>
  <mergeCells count="2">
    <mergeCell ref="B10:C10"/>
    <mergeCell ref="B28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66"/>
  <sheetViews>
    <sheetView workbookViewId="0">
      <selection activeCell="B22" sqref="B22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4" width="9.21875" style="4" customWidth="1"/>
    <col min="5" max="16384" width="9.109375" style="4"/>
  </cols>
  <sheetData>
    <row r="5" spans="2:3" x14ac:dyDescent="0.3">
      <c r="B5" s="7" t="s">
        <v>17</v>
      </c>
      <c r="C5" s="8">
        <v>45638</v>
      </c>
    </row>
    <row r="6" spans="2:3" x14ac:dyDescent="0.3">
      <c r="B6" s="9"/>
    </row>
    <row r="7" spans="2:3" x14ac:dyDescent="0.3">
      <c r="B7" s="7" t="s">
        <v>38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 t="e">
        <f>#REF!</f>
        <v>#REF!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1610</v>
      </c>
    </row>
    <row r="12" spans="2:3" ht="15" thickBot="1" x14ac:dyDescent="0.35">
      <c r="B12" s="14" t="s">
        <v>14</v>
      </c>
      <c r="C12" s="35">
        <v>876</v>
      </c>
    </row>
    <row r="13" spans="2:3" ht="15" thickBot="1" x14ac:dyDescent="0.35">
      <c r="B13" s="14" t="s">
        <v>15</v>
      </c>
      <c r="C13" s="15">
        <v>354</v>
      </c>
    </row>
    <row r="14" spans="2:3" ht="15" thickBot="1" x14ac:dyDescent="0.35">
      <c r="B14" s="14" t="s">
        <v>16</v>
      </c>
      <c r="C14" s="15">
        <v>380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2230</v>
      </c>
    </row>
    <row r="17" spans="2:6" ht="15" thickBot="1" x14ac:dyDescent="0.35">
      <c r="B17" s="17" t="s">
        <v>21</v>
      </c>
      <c r="C17" s="3">
        <v>1287</v>
      </c>
    </row>
    <row r="18" spans="2:6" ht="15" thickBot="1" x14ac:dyDescent="0.35">
      <c r="B18" s="17" t="s">
        <v>2</v>
      </c>
      <c r="C18" s="3">
        <v>468</v>
      </c>
    </row>
    <row r="19" spans="2:6" ht="15" thickBot="1" x14ac:dyDescent="0.35">
      <c r="B19" s="17" t="s">
        <v>7</v>
      </c>
      <c r="C19" s="3">
        <v>475</v>
      </c>
    </row>
    <row r="20" spans="2:6" ht="15" thickBot="1" x14ac:dyDescent="0.35">
      <c r="B20" s="17" t="s">
        <v>25</v>
      </c>
      <c r="C20" s="3"/>
    </row>
    <row r="21" spans="2:6" s="5" customFormat="1" ht="15" thickBot="1" x14ac:dyDescent="0.35">
      <c r="B21" s="18" t="s">
        <v>9</v>
      </c>
      <c r="C21" s="2">
        <f>SUM(C22:C25)</f>
        <v>850</v>
      </c>
      <c r="E21" s="42"/>
      <c r="F21" s="42"/>
    </row>
    <row r="22" spans="2:6" s="36" customFormat="1" ht="15" thickBot="1" x14ac:dyDescent="0.35">
      <c r="B22" s="37" t="s">
        <v>50</v>
      </c>
      <c r="C22" s="38">
        <v>400</v>
      </c>
      <c r="E22" s="43"/>
    </row>
    <row r="23" spans="2:6" s="36" customFormat="1" ht="28.2" thickBot="1" x14ac:dyDescent="0.35">
      <c r="B23" s="37" t="s">
        <v>44</v>
      </c>
      <c r="C23" s="38">
        <v>100</v>
      </c>
      <c r="E23" s="43"/>
      <c r="F23" s="43"/>
    </row>
    <row r="24" spans="2:6" s="36" customFormat="1" ht="28.2" thickBot="1" x14ac:dyDescent="0.35">
      <c r="B24" s="37" t="s">
        <v>45</v>
      </c>
      <c r="C24" s="38">
        <v>150</v>
      </c>
      <c r="E24" s="43"/>
      <c r="F24" s="43"/>
    </row>
    <row r="25" spans="2:6" s="36" customFormat="1" ht="15" thickBot="1" x14ac:dyDescent="0.35">
      <c r="B25" s="37" t="s">
        <v>39</v>
      </c>
      <c r="C25" s="38">
        <v>200</v>
      </c>
      <c r="E25" s="43"/>
    </row>
    <row r="26" spans="2:6" ht="15" thickBot="1" x14ac:dyDescent="0.35">
      <c r="B26" s="18" t="s">
        <v>19</v>
      </c>
      <c r="C26" s="19">
        <f>C21+C16+C11</f>
        <v>4690</v>
      </c>
      <c r="E26" s="41"/>
      <c r="F26" s="41"/>
    </row>
    <row r="27" spans="2:6" ht="15" thickBot="1" x14ac:dyDescent="0.35">
      <c r="B27" s="33"/>
      <c r="C27" s="34"/>
      <c r="E27" s="41"/>
    </row>
    <row r="28" spans="2:6" ht="15" thickBot="1" x14ac:dyDescent="0.35">
      <c r="B28" s="47" t="s">
        <v>3</v>
      </c>
      <c r="C28" s="48"/>
      <c r="E28" s="41"/>
    </row>
    <row r="29" spans="2:6" ht="15" thickBot="1" x14ac:dyDescent="0.35">
      <c r="B29" s="21" t="s">
        <v>11</v>
      </c>
      <c r="C29" s="2">
        <f>SUM(C30:C31)</f>
        <v>176.17000000000002</v>
      </c>
      <c r="D29" s="36"/>
      <c r="E29" s="41"/>
    </row>
    <row r="30" spans="2:6" ht="15" thickBot="1" x14ac:dyDescent="0.35">
      <c r="B30" s="20" t="s">
        <v>18</v>
      </c>
      <c r="C30" s="3">
        <v>102.44</v>
      </c>
      <c r="E30" s="41"/>
    </row>
    <row r="31" spans="2:6" ht="15" thickBot="1" x14ac:dyDescent="0.35">
      <c r="B31" s="20" t="s">
        <v>23</v>
      </c>
      <c r="C31" s="3">
        <v>73.73</v>
      </c>
    </row>
    <row r="32" spans="2:6" ht="15" thickBot="1" x14ac:dyDescent="0.35">
      <c r="B32" s="21" t="s">
        <v>10</v>
      </c>
      <c r="C32" s="2">
        <f>SUM(C33:C34)</f>
        <v>209.26999999999998</v>
      </c>
    </row>
    <row r="33" spans="2:6" ht="15" thickBot="1" x14ac:dyDescent="0.35">
      <c r="B33" s="20" t="s">
        <v>18</v>
      </c>
      <c r="C33" s="3">
        <v>47.82</v>
      </c>
      <c r="F33" s="41"/>
    </row>
    <row r="34" spans="2:6" ht="15" thickBot="1" x14ac:dyDescent="0.35">
      <c r="B34" s="20" t="s">
        <v>23</v>
      </c>
      <c r="C34" s="3">
        <v>161.44999999999999</v>
      </c>
      <c r="F34" s="41"/>
    </row>
    <row r="35" spans="2:6" ht="15" thickBot="1" x14ac:dyDescent="0.35">
      <c r="B35" s="21" t="s">
        <v>9</v>
      </c>
      <c r="C35" s="2">
        <f>SUM(C36:C47)</f>
        <v>2135.89</v>
      </c>
      <c r="E35" s="41"/>
      <c r="F35" s="41"/>
    </row>
    <row r="36" spans="2:6" ht="15" thickBot="1" x14ac:dyDescent="0.35">
      <c r="B36" s="22" t="s">
        <v>52</v>
      </c>
      <c r="C36" s="3">
        <v>200</v>
      </c>
      <c r="E36" s="41"/>
    </row>
    <row r="37" spans="2:6" ht="15" thickBot="1" x14ac:dyDescent="0.35">
      <c r="B37" s="22" t="s">
        <v>53</v>
      </c>
      <c r="C37" s="3">
        <v>343.5</v>
      </c>
      <c r="E37" s="41"/>
    </row>
    <row r="38" spans="2:6" ht="15" thickBot="1" x14ac:dyDescent="0.35">
      <c r="B38" s="22" t="s">
        <v>48</v>
      </c>
      <c r="C38" s="3">
        <v>400</v>
      </c>
    </row>
    <row r="39" spans="2:6" ht="28.2" thickBot="1" x14ac:dyDescent="0.35">
      <c r="B39" s="22" t="s">
        <v>26</v>
      </c>
      <c r="C39" s="3">
        <v>400</v>
      </c>
      <c r="E39" s="41"/>
      <c r="F39" s="41"/>
    </row>
    <row r="40" spans="2:6" ht="28.2" thickBot="1" x14ac:dyDescent="0.35">
      <c r="B40" s="22" t="s">
        <v>41</v>
      </c>
      <c r="C40" s="3">
        <v>80</v>
      </c>
      <c r="E40" s="41"/>
      <c r="F40" s="41"/>
    </row>
    <row r="41" spans="2:6" ht="28.2" thickBot="1" x14ac:dyDescent="0.35">
      <c r="B41" s="22" t="s">
        <v>49</v>
      </c>
      <c r="C41" s="3">
        <v>20.8</v>
      </c>
      <c r="E41" s="41"/>
      <c r="F41" s="41"/>
    </row>
    <row r="42" spans="2:6" ht="28.2" thickBot="1" x14ac:dyDescent="0.35">
      <c r="B42" s="22" t="s">
        <v>40</v>
      </c>
      <c r="C42" s="3">
        <v>50</v>
      </c>
      <c r="E42" s="41"/>
      <c r="F42" s="41"/>
    </row>
    <row r="43" spans="2:6" ht="28.2" thickBot="1" x14ac:dyDescent="0.35">
      <c r="B43" s="22" t="s">
        <v>42</v>
      </c>
      <c r="C43" s="3">
        <v>300</v>
      </c>
      <c r="E43" s="41"/>
      <c r="F43" s="41"/>
    </row>
    <row r="44" spans="2:6" ht="28.2" thickBot="1" x14ac:dyDescent="0.35">
      <c r="B44" s="22" t="s">
        <v>43</v>
      </c>
      <c r="C44" s="3">
        <v>200</v>
      </c>
      <c r="E44" s="41"/>
      <c r="F44" s="41"/>
    </row>
    <row r="45" spans="2:6" ht="28.2" thickBot="1" x14ac:dyDescent="0.35">
      <c r="B45" s="22" t="s">
        <v>47</v>
      </c>
      <c r="C45" s="3">
        <v>39.9</v>
      </c>
      <c r="E45" s="41"/>
      <c r="F45" s="41"/>
    </row>
    <row r="46" spans="2:6" ht="28.2" thickBot="1" x14ac:dyDescent="0.35">
      <c r="B46" s="22" t="s">
        <v>46</v>
      </c>
      <c r="C46" s="3">
        <v>80</v>
      </c>
      <c r="E46" s="41"/>
      <c r="F46" s="41"/>
    </row>
    <row r="47" spans="2:6" ht="15" thickBot="1" x14ac:dyDescent="0.35">
      <c r="B47" s="22" t="s">
        <v>24</v>
      </c>
      <c r="C47" s="3">
        <v>21.69</v>
      </c>
    </row>
    <row r="48" spans="2:6" ht="15" thickBot="1" x14ac:dyDescent="0.35">
      <c r="B48" s="18" t="s">
        <v>20</v>
      </c>
      <c r="C48" s="19">
        <f>SUM(C30:C31,C33:C34,C36:C47)</f>
        <v>2521.33</v>
      </c>
    </row>
    <row r="49" spans="2:3" ht="15" thickBot="1" x14ac:dyDescent="0.35">
      <c r="B49" s="33"/>
      <c r="C49" s="39"/>
    </row>
    <row r="50" spans="2:3" ht="15" thickBot="1" x14ac:dyDescent="0.35">
      <c r="B50" s="11" t="s">
        <v>4</v>
      </c>
      <c r="C50" s="13">
        <f>SUM(C51:C59)</f>
        <v>6800.96</v>
      </c>
    </row>
    <row r="51" spans="2:3" ht="15" thickBot="1" x14ac:dyDescent="0.35">
      <c r="B51" s="23" t="s">
        <v>12</v>
      </c>
      <c r="C51" s="24"/>
    </row>
    <row r="52" spans="2:3" ht="15" thickBot="1" x14ac:dyDescent="0.35">
      <c r="B52" s="20" t="s">
        <v>21</v>
      </c>
      <c r="C52" s="15">
        <v>201.97</v>
      </c>
    </row>
    <row r="53" spans="2:3" s="25" customFormat="1" ht="15" thickBot="1" x14ac:dyDescent="0.35">
      <c r="B53" s="20" t="s">
        <v>2</v>
      </c>
      <c r="C53" s="15">
        <v>0</v>
      </c>
    </row>
    <row r="54" spans="2:3" ht="15" thickBot="1" x14ac:dyDescent="0.35">
      <c r="B54" s="20" t="s">
        <v>7</v>
      </c>
      <c r="C54" s="15">
        <v>0</v>
      </c>
    </row>
    <row r="55" spans="2:3" ht="15" thickBot="1" x14ac:dyDescent="0.35">
      <c r="B55" s="20" t="s">
        <v>8</v>
      </c>
      <c r="C55" s="15"/>
    </row>
    <row r="56" spans="2:3" ht="15" thickBot="1" x14ac:dyDescent="0.35">
      <c r="B56" s="26" t="s">
        <v>22</v>
      </c>
      <c r="C56" s="27"/>
    </row>
    <row r="57" spans="2:3" ht="15" thickBot="1" x14ac:dyDescent="0.35">
      <c r="B57" s="14" t="s">
        <v>14</v>
      </c>
      <c r="C57" s="15">
        <v>4168.84</v>
      </c>
    </row>
    <row r="58" spans="2:3" s="25" customFormat="1" ht="15" thickBot="1" x14ac:dyDescent="0.35">
      <c r="B58" s="14" t="s">
        <v>15</v>
      </c>
      <c r="C58" s="15">
        <v>1648.94</v>
      </c>
    </row>
    <row r="59" spans="2:3" ht="15" thickBot="1" x14ac:dyDescent="0.35">
      <c r="B59" s="14" t="s">
        <v>16</v>
      </c>
      <c r="C59" s="15">
        <v>781.21</v>
      </c>
    </row>
    <row r="60" spans="2:3" x14ac:dyDescent="0.3">
      <c r="B60" s="28"/>
      <c r="C60" s="29"/>
    </row>
    <row r="61" spans="2:3" x14ac:dyDescent="0.3">
      <c r="B61" s="30"/>
      <c r="C61" s="29"/>
    </row>
    <row r="62" spans="2:3" x14ac:dyDescent="0.3">
      <c r="B62" s="30"/>
      <c r="C62" s="29"/>
    </row>
    <row r="63" spans="2:3" x14ac:dyDescent="0.3">
      <c r="B63" s="7" t="s">
        <v>5</v>
      </c>
    </row>
    <row r="64" spans="2:3" x14ac:dyDescent="0.3">
      <c r="B64" s="31"/>
    </row>
    <row r="65" spans="2:2" ht="15.6" x14ac:dyDescent="0.3">
      <c r="B65" s="32"/>
    </row>
    <row r="66" spans="2:2" x14ac:dyDescent="0.3">
      <c r="B66" s="7" t="s">
        <v>6</v>
      </c>
    </row>
  </sheetData>
  <mergeCells count="2">
    <mergeCell ref="B10:C10"/>
    <mergeCell ref="B28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61"/>
  <sheetViews>
    <sheetView workbookViewId="0">
      <selection activeCell="C6" sqref="C6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4" width="9.21875" style="4" customWidth="1"/>
    <col min="5" max="16384" width="9.109375" style="4"/>
  </cols>
  <sheetData>
    <row r="5" spans="2:3" x14ac:dyDescent="0.3">
      <c r="B5" s="7" t="s">
        <v>17</v>
      </c>
      <c r="C5" s="8">
        <v>45856</v>
      </c>
    </row>
    <row r="6" spans="2:3" x14ac:dyDescent="0.3">
      <c r="B6" s="9"/>
    </row>
    <row r="7" spans="2:3" x14ac:dyDescent="0.3">
      <c r="B7" s="7" t="s">
        <v>51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'11.2024'!C50</f>
        <v>6800.96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2103.7399999999998</v>
      </c>
    </row>
    <row r="12" spans="2:3" ht="15" thickBot="1" x14ac:dyDescent="0.35">
      <c r="B12" s="14" t="s">
        <v>14</v>
      </c>
      <c r="C12" s="35">
        <v>810</v>
      </c>
    </row>
    <row r="13" spans="2:3" ht="15" thickBot="1" x14ac:dyDescent="0.35">
      <c r="B13" s="14" t="s">
        <v>15</v>
      </c>
      <c r="C13" s="15">
        <v>518.74</v>
      </c>
    </row>
    <row r="14" spans="2:3" ht="15" thickBot="1" x14ac:dyDescent="0.35">
      <c r="B14" s="14" t="s">
        <v>16</v>
      </c>
      <c r="C14" s="15">
        <v>775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1924</v>
      </c>
    </row>
    <row r="17" spans="2:6" ht="15" thickBot="1" x14ac:dyDescent="0.35">
      <c r="B17" s="17" t="s">
        <v>21</v>
      </c>
      <c r="C17" s="3">
        <v>1103</v>
      </c>
    </row>
    <row r="18" spans="2:6" ht="15" thickBot="1" x14ac:dyDescent="0.35">
      <c r="B18" s="17" t="s">
        <v>2</v>
      </c>
      <c r="C18" s="3">
        <v>221</v>
      </c>
    </row>
    <row r="19" spans="2:6" ht="15" thickBot="1" x14ac:dyDescent="0.35">
      <c r="B19" s="17" t="s">
        <v>7</v>
      </c>
      <c r="C19" s="3">
        <v>600</v>
      </c>
    </row>
    <row r="20" spans="2:6" ht="15" thickBot="1" x14ac:dyDescent="0.35">
      <c r="B20" s="17" t="s">
        <v>25</v>
      </c>
      <c r="C20" s="3"/>
    </row>
    <row r="21" spans="2:6" s="5" customFormat="1" ht="15" thickBot="1" x14ac:dyDescent="0.35">
      <c r="B21" s="18" t="s">
        <v>9</v>
      </c>
      <c r="C21" s="2">
        <f>SUM(C22:C25)</f>
        <v>1080</v>
      </c>
      <c r="E21" s="42"/>
      <c r="F21" s="42"/>
    </row>
    <row r="22" spans="2:6" s="36" customFormat="1" ht="15" thickBot="1" x14ac:dyDescent="0.35">
      <c r="B22" s="37" t="s">
        <v>66</v>
      </c>
      <c r="C22" s="38">
        <v>1080</v>
      </c>
      <c r="E22" s="43"/>
      <c r="F22" s="43"/>
    </row>
    <row r="23" spans="2:6" s="36" customFormat="1" ht="15" thickBot="1" x14ac:dyDescent="0.35">
      <c r="B23" s="37"/>
      <c r="C23" s="38"/>
      <c r="E23" s="43"/>
      <c r="F23" s="43"/>
    </row>
    <row r="24" spans="2:6" s="36" customFormat="1" ht="15" thickBot="1" x14ac:dyDescent="0.35">
      <c r="B24" s="37"/>
      <c r="C24" s="38"/>
      <c r="E24" s="43"/>
      <c r="F24" s="43"/>
    </row>
    <row r="25" spans="2:6" s="36" customFormat="1" ht="15" thickBot="1" x14ac:dyDescent="0.35">
      <c r="B25" s="37"/>
      <c r="C25" s="38"/>
      <c r="E25" s="43"/>
      <c r="F25" s="43"/>
    </row>
    <row r="26" spans="2:6" ht="15" thickBot="1" x14ac:dyDescent="0.35">
      <c r="B26" s="18" t="s">
        <v>19</v>
      </c>
      <c r="C26" s="19">
        <f>C21+C16+C11</f>
        <v>5107.74</v>
      </c>
      <c r="E26" s="41"/>
      <c r="F26" s="41"/>
    </row>
    <row r="27" spans="2:6" ht="15" thickBot="1" x14ac:dyDescent="0.35">
      <c r="B27" s="33"/>
      <c r="C27" s="34"/>
      <c r="E27" s="41"/>
    </row>
    <row r="28" spans="2:6" ht="15" thickBot="1" x14ac:dyDescent="0.35">
      <c r="B28" s="47" t="s">
        <v>3</v>
      </c>
      <c r="C28" s="48"/>
      <c r="E28" s="41"/>
    </row>
    <row r="29" spans="2:6" ht="15" thickBot="1" x14ac:dyDescent="0.35">
      <c r="B29" s="21" t="s">
        <v>11</v>
      </c>
      <c r="C29" s="2">
        <f>SUM(C30:C31)</f>
        <v>213.22</v>
      </c>
      <c r="D29" s="36"/>
      <c r="E29" s="41"/>
    </row>
    <row r="30" spans="2:6" ht="15" thickBot="1" x14ac:dyDescent="0.35">
      <c r="B30" s="20" t="s">
        <v>18</v>
      </c>
      <c r="C30" s="3">
        <v>113.5</v>
      </c>
      <c r="E30" s="41"/>
    </row>
    <row r="31" spans="2:6" ht="15" thickBot="1" x14ac:dyDescent="0.35">
      <c r="B31" s="20" t="s">
        <v>23</v>
      </c>
      <c r="C31" s="3">
        <v>99.72</v>
      </c>
    </row>
    <row r="32" spans="2:6" ht="15" thickBot="1" x14ac:dyDescent="0.35">
      <c r="B32" s="21" t="s">
        <v>10</v>
      </c>
      <c r="C32" s="2">
        <f>SUM(C33:C34)</f>
        <v>228.81</v>
      </c>
    </row>
    <row r="33" spans="2:6" ht="15" thickBot="1" x14ac:dyDescent="0.35">
      <c r="B33" s="20" t="s">
        <v>18</v>
      </c>
      <c r="C33" s="3">
        <v>74.260000000000005</v>
      </c>
      <c r="F33" s="41"/>
    </row>
    <row r="34" spans="2:6" ht="15" thickBot="1" x14ac:dyDescent="0.35">
      <c r="B34" s="20" t="s">
        <v>23</v>
      </c>
      <c r="C34" s="3">
        <v>154.55000000000001</v>
      </c>
      <c r="F34" s="41"/>
    </row>
    <row r="35" spans="2:6" ht="15" thickBot="1" x14ac:dyDescent="0.35">
      <c r="B35" s="21" t="s">
        <v>9</v>
      </c>
      <c r="C35" s="2">
        <f>SUM(C36:C42)</f>
        <v>1739.89</v>
      </c>
      <c r="E35" s="41"/>
      <c r="F35" s="41"/>
    </row>
    <row r="36" spans="2:6" ht="15" thickBot="1" x14ac:dyDescent="0.35">
      <c r="B36" s="22" t="s">
        <v>54</v>
      </c>
      <c r="C36" s="3">
        <v>200</v>
      </c>
      <c r="E36" s="41"/>
    </row>
    <row r="37" spans="2:6" ht="15" thickBot="1" x14ac:dyDescent="0.35">
      <c r="B37" s="22" t="s">
        <v>55</v>
      </c>
      <c r="C37" s="3">
        <v>343.5</v>
      </c>
      <c r="E37" s="41"/>
    </row>
    <row r="38" spans="2:6" ht="15" thickBot="1" x14ac:dyDescent="0.35">
      <c r="B38" s="22" t="s">
        <v>56</v>
      </c>
      <c r="C38" s="3">
        <v>400</v>
      </c>
    </row>
    <row r="39" spans="2:6" ht="15" thickBot="1" x14ac:dyDescent="0.35">
      <c r="B39" s="22" t="s">
        <v>67</v>
      </c>
      <c r="C39" s="3">
        <v>300</v>
      </c>
      <c r="E39" s="41"/>
      <c r="F39" s="41"/>
    </row>
    <row r="40" spans="2:6" ht="28.2" thickBot="1" x14ac:dyDescent="0.35">
      <c r="B40" s="22" t="s">
        <v>68</v>
      </c>
      <c r="C40" s="3">
        <v>450</v>
      </c>
      <c r="E40" s="41"/>
      <c r="F40" s="41"/>
    </row>
    <row r="41" spans="2:6" ht="15" thickBot="1" x14ac:dyDescent="0.35">
      <c r="B41" s="22" t="s">
        <v>69</v>
      </c>
      <c r="C41" s="3">
        <v>29.5</v>
      </c>
      <c r="E41" s="41"/>
      <c r="F41" s="41"/>
    </row>
    <row r="42" spans="2:6" ht="15" thickBot="1" x14ac:dyDescent="0.35">
      <c r="B42" s="22" t="s">
        <v>24</v>
      </c>
      <c r="C42" s="3">
        <f>3.91+1.2+2.4+0.39*4+3.91+3.91</f>
        <v>16.89</v>
      </c>
    </row>
    <row r="43" spans="2:6" ht="15" thickBot="1" x14ac:dyDescent="0.35">
      <c r="B43" s="18" t="s">
        <v>20</v>
      </c>
      <c r="C43" s="19">
        <f>SUM(C30:C31,C33:C34,C36:C42)</f>
        <v>2181.9199999999996</v>
      </c>
    </row>
    <row r="44" spans="2:6" ht="15" thickBot="1" x14ac:dyDescent="0.35">
      <c r="B44" s="33"/>
      <c r="C44" s="39"/>
    </row>
    <row r="45" spans="2:6" ht="15" thickBot="1" x14ac:dyDescent="0.35">
      <c r="B45" s="11" t="s">
        <v>4</v>
      </c>
      <c r="C45" s="13">
        <f>SUM(C46:C54)</f>
        <v>9726.7800000000007</v>
      </c>
    </row>
    <row r="46" spans="2:6" ht="15" thickBot="1" x14ac:dyDescent="0.35">
      <c r="B46" s="23" t="s">
        <v>12</v>
      </c>
      <c r="C46" s="24"/>
    </row>
    <row r="47" spans="2:6" ht="15" thickBot="1" x14ac:dyDescent="0.35">
      <c r="B47" s="20" t="s">
        <v>21</v>
      </c>
      <c r="C47" s="15">
        <v>205.97</v>
      </c>
    </row>
    <row r="48" spans="2:6" s="25" customFormat="1" ht="15" thickBot="1" x14ac:dyDescent="0.35">
      <c r="B48" s="20" t="s">
        <v>2</v>
      </c>
      <c r="C48" s="15">
        <v>0</v>
      </c>
    </row>
    <row r="49" spans="2:3" ht="15" thickBot="1" x14ac:dyDescent="0.35">
      <c r="B49" s="20" t="s">
        <v>7</v>
      </c>
      <c r="C49" s="15">
        <v>0</v>
      </c>
    </row>
    <row r="50" spans="2:3" ht="15" thickBot="1" x14ac:dyDescent="0.35">
      <c r="B50" s="20" t="s">
        <v>8</v>
      </c>
      <c r="C50" s="15"/>
    </row>
    <row r="51" spans="2:3" ht="15" thickBot="1" x14ac:dyDescent="0.35">
      <c r="B51" s="26" t="s">
        <v>22</v>
      </c>
      <c r="C51" s="27"/>
    </row>
    <row r="52" spans="2:3" ht="15" thickBot="1" x14ac:dyDescent="0.35">
      <c r="B52" s="14" t="s">
        <v>14</v>
      </c>
      <c r="C52" s="15">
        <f>3904.44+899</f>
        <v>4803.4400000000005</v>
      </c>
    </row>
    <row r="53" spans="2:3" s="25" customFormat="1" ht="15" thickBot="1" x14ac:dyDescent="0.35">
      <c r="B53" s="14" t="s">
        <v>15</v>
      </c>
      <c r="C53" s="15">
        <f>2134.27+221</f>
        <v>2355.27</v>
      </c>
    </row>
    <row r="54" spans="2:3" ht="15" thickBot="1" x14ac:dyDescent="0.35">
      <c r="B54" s="14" t="s">
        <v>16</v>
      </c>
      <c r="C54" s="15">
        <f>1762.1+600</f>
        <v>2362.1</v>
      </c>
    </row>
    <row r="55" spans="2:3" x14ac:dyDescent="0.3">
      <c r="B55" s="28"/>
      <c r="C55" s="29"/>
    </row>
    <row r="56" spans="2:3" x14ac:dyDescent="0.3">
      <c r="B56" s="30"/>
      <c r="C56" s="29"/>
    </row>
    <row r="57" spans="2:3" x14ac:dyDescent="0.3">
      <c r="B57" s="30"/>
      <c r="C57" s="29"/>
    </row>
    <row r="58" spans="2:3" x14ac:dyDescent="0.3">
      <c r="B58" s="7" t="s">
        <v>5</v>
      </c>
    </row>
    <row r="59" spans="2:3" x14ac:dyDescent="0.3">
      <c r="B59" s="31"/>
    </row>
    <row r="60" spans="2:3" ht="15.6" x14ac:dyDescent="0.3">
      <c r="B60" s="32"/>
    </row>
    <row r="61" spans="2:3" x14ac:dyDescent="0.3">
      <c r="B61" s="7" t="s">
        <v>6</v>
      </c>
    </row>
  </sheetData>
  <mergeCells count="2">
    <mergeCell ref="B10:C10"/>
    <mergeCell ref="B28:C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59"/>
  <sheetViews>
    <sheetView zoomScaleNormal="100" workbookViewId="0">
      <selection activeCell="F7" sqref="F7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4" width="9.21875" style="4" customWidth="1"/>
    <col min="5" max="16384" width="9.109375" style="4"/>
  </cols>
  <sheetData>
    <row r="5" spans="2:3" x14ac:dyDescent="0.3">
      <c r="B5" s="7" t="s">
        <v>17</v>
      </c>
      <c r="C5" s="8">
        <v>45855</v>
      </c>
    </row>
    <row r="6" spans="2:3" x14ac:dyDescent="0.3">
      <c r="B6" s="9"/>
    </row>
    <row r="7" spans="2:3" x14ac:dyDescent="0.3">
      <c r="B7" s="7" t="s">
        <v>61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'12.2024'!C45</f>
        <v>9726.7800000000007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1640</v>
      </c>
    </row>
    <row r="12" spans="2:3" ht="15" thickBot="1" x14ac:dyDescent="0.35">
      <c r="B12" s="14" t="s">
        <v>14</v>
      </c>
      <c r="C12" s="35">
        <v>938</v>
      </c>
    </row>
    <row r="13" spans="2:3" ht="15" thickBot="1" x14ac:dyDescent="0.35">
      <c r="B13" s="14" t="s">
        <v>15</v>
      </c>
      <c r="C13" s="15">
        <v>512</v>
      </c>
    </row>
    <row r="14" spans="2:3" ht="15" thickBot="1" x14ac:dyDescent="0.35">
      <c r="B14" s="14" t="s">
        <v>16</v>
      </c>
      <c r="C14" s="15">
        <v>190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1840</v>
      </c>
    </row>
    <row r="17" spans="2:6" ht="15" thickBot="1" x14ac:dyDescent="0.35">
      <c r="B17" s="17" t="s">
        <v>21</v>
      </c>
      <c r="C17" s="3">
        <v>657</v>
      </c>
    </row>
    <row r="18" spans="2:6" ht="15" thickBot="1" x14ac:dyDescent="0.35">
      <c r="B18" s="17" t="s">
        <v>2</v>
      </c>
      <c r="C18" s="3">
        <v>393</v>
      </c>
    </row>
    <row r="19" spans="2:6" ht="15" thickBot="1" x14ac:dyDescent="0.35">
      <c r="B19" s="17" t="s">
        <v>7</v>
      </c>
      <c r="C19" s="3">
        <v>730</v>
      </c>
      <c r="F19" s="41"/>
    </row>
    <row r="20" spans="2:6" ht="15" thickBot="1" x14ac:dyDescent="0.35">
      <c r="B20" s="17" t="s">
        <v>25</v>
      </c>
      <c r="C20" s="3">
        <v>60</v>
      </c>
      <c r="F20" s="41"/>
    </row>
    <row r="21" spans="2:6" s="5" customFormat="1" ht="15" thickBot="1" x14ac:dyDescent="0.35">
      <c r="B21" s="18" t="s">
        <v>9</v>
      </c>
      <c r="C21" s="2">
        <f>SUM(C22:C25)</f>
        <v>27</v>
      </c>
      <c r="E21" s="42"/>
      <c r="F21" s="42"/>
    </row>
    <row r="22" spans="2:6" s="36" customFormat="1" ht="15" thickBot="1" x14ac:dyDescent="0.35">
      <c r="B22" s="37" t="s">
        <v>60</v>
      </c>
      <c r="C22" s="38">
        <v>27</v>
      </c>
      <c r="E22" s="43"/>
      <c r="F22" s="43"/>
    </row>
    <row r="23" spans="2:6" s="36" customFormat="1" ht="15" thickBot="1" x14ac:dyDescent="0.35">
      <c r="B23" s="37"/>
      <c r="C23" s="38"/>
      <c r="E23" s="43"/>
      <c r="F23" s="43"/>
    </row>
    <row r="24" spans="2:6" s="36" customFormat="1" ht="15" thickBot="1" x14ac:dyDescent="0.35">
      <c r="B24" s="37"/>
      <c r="C24" s="38"/>
      <c r="E24" s="43"/>
      <c r="F24" s="43"/>
    </row>
    <row r="25" spans="2:6" s="36" customFormat="1" ht="15" thickBot="1" x14ac:dyDescent="0.35">
      <c r="B25" s="37"/>
      <c r="C25" s="38"/>
      <c r="E25" s="43"/>
    </row>
    <row r="26" spans="2:6" ht="15" thickBot="1" x14ac:dyDescent="0.35">
      <c r="B26" s="18" t="s">
        <v>19</v>
      </c>
      <c r="C26" s="19">
        <f>C21+C16+C11</f>
        <v>3507</v>
      </c>
      <c r="E26" s="41"/>
      <c r="F26" s="41"/>
    </row>
    <row r="27" spans="2:6" ht="15" thickBot="1" x14ac:dyDescent="0.35">
      <c r="B27" s="33"/>
      <c r="C27" s="34"/>
      <c r="E27" s="41"/>
    </row>
    <row r="28" spans="2:6" ht="15" thickBot="1" x14ac:dyDescent="0.35">
      <c r="B28" s="47" t="s">
        <v>3</v>
      </c>
      <c r="C28" s="48"/>
      <c r="E28" s="41"/>
    </row>
    <row r="29" spans="2:6" ht="15" thickBot="1" x14ac:dyDescent="0.35">
      <c r="B29" s="21" t="s">
        <v>11</v>
      </c>
      <c r="C29" s="2">
        <f>SUM(C30:C31)</f>
        <v>242</v>
      </c>
      <c r="D29" s="36"/>
      <c r="E29" s="41"/>
    </row>
    <row r="30" spans="2:6" ht="15" thickBot="1" x14ac:dyDescent="0.35">
      <c r="B30" s="20" t="s">
        <v>18</v>
      </c>
      <c r="C30" s="3">
        <v>142.63999999999999</v>
      </c>
      <c r="E30" s="41"/>
    </row>
    <row r="31" spans="2:6" ht="15" thickBot="1" x14ac:dyDescent="0.35">
      <c r="B31" s="20" t="s">
        <v>23</v>
      </c>
      <c r="C31" s="3">
        <v>99.36</v>
      </c>
    </row>
    <row r="32" spans="2:6" ht="15" thickBot="1" x14ac:dyDescent="0.35">
      <c r="B32" s="21" t="s">
        <v>10</v>
      </c>
      <c r="C32" s="2">
        <f>SUM(C33:C34)</f>
        <v>237.45000000000002</v>
      </c>
    </row>
    <row r="33" spans="2:6" ht="15" thickBot="1" x14ac:dyDescent="0.35">
      <c r="B33" s="20" t="s">
        <v>18</v>
      </c>
      <c r="C33" s="3">
        <v>79.430000000000007</v>
      </c>
      <c r="F33" s="41"/>
    </row>
    <row r="34" spans="2:6" ht="15" thickBot="1" x14ac:dyDescent="0.35">
      <c r="B34" s="20" t="s">
        <v>23</v>
      </c>
      <c r="C34" s="3">
        <v>158.02000000000001</v>
      </c>
      <c r="F34" s="41"/>
    </row>
    <row r="35" spans="2:6" ht="15" thickBot="1" x14ac:dyDescent="0.35">
      <c r="B35" s="21" t="s">
        <v>9</v>
      </c>
      <c r="C35" s="2">
        <f>SUM(C36:C40)</f>
        <v>1020.39</v>
      </c>
      <c r="E35" s="41"/>
      <c r="F35" s="41"/>
    </row>
    <row r="36" spans="2:6" ht="15" thickBot="1" x14ac:dyDescent="0.35">
      <c r="B36" s="22" t="s">
        <v>57</v>
      </c>
      <c r="C36" s="3">
        <v>200</v>
      </c>
      <c r="E36" s="41"/>
    </row>
    <row r="37" spans="2:6" ht="15" thickBot="1" x14ac:dyDescent="0.35">
      <c r="B37" s="22" t="s">
        <v>58</v>
      </c>
      <c r="C37" s="3">
        <v>343.5</v>
      </c>
      <c r="E37" s="41"/>
    </row>
    <row r="38" spans="2:6" ht="15" thickBot="1" x14ac:dyDescent="0.35">
      <c r="B38" s="22" t="s">
        <v>59</v>
      </c>
      <c r="C38" s="3">
        <v>400</v>
      </c>
    </row>
    <row r="39" spans="2:6" ht="28.2" thickBot="1" x14ac:dyDescent="0.35">
      <c r="B39" s="22" t="s">
        <v>79</v>
      </c>
      <c r="C39" s="3">
        <v>60</v>
      </c>
      <c r="E39" s="41"/>
      <c r="F39" s="41"/>
    </row>
    <row r="40" spans="2:6" ht="15" thickBot="1" x14ac:dyDescent="0.35">
      <c r="B40" s="22" t="s">
        <v>24</v>
      </c>
      <c r="C40" s="3">
        <f>2.4+0.39*4+3.91+1.2+3.91*2</f>
        <v>16.89</v>
      </c>
    </row>
    <row r="41" spans="2:6" ht="15" thickBot="1" x14ac:dyDescent="0.35">
      <c r="B41" s="18" t="s">
        <v>20</v>
      </c>
      <c r="C41" s="19">
        <f>SUM(C30:C31,C33:C34,C36:C40)</f>
        <v>1499.8400000000001</v>
      </c>
    </row>
    <row r="42" spans="2:6" ht="15" thickBot="1" x14ac:dyDescent="0.35">
      <c r="B42" s="33"/>
      <c r="C42" s="39"/>
    </row>
    <row r="43" spans="2:6" ht="15" thickBot="1" x14ac:dyDescent="0.35">
      <c r="B43" s="11" t="s">
        <v>4</v>
      </c>
      <c r="C43" s="13">
        <f>SUM(C44:C52)</f>
        <v>11733.94</v>
      </c>
    </row>
    <row r="44" spans="2:6" ht="15" thickBot="1" x14ac:dyDescent="0.35">
      <c r="B44" s="23" t="s">
        <v>12</v>
      </c>
      <c r="C44" s="24"/>
    </row>
    <row r="45" spans="2:6" ht="15" thickBot="1" x14ac:dyDescent="0.35">
      <c r="B45" s="20" t="s">
        <v>21</v>
      </c>
      <c r="C45" s="15">
        <v>662.97</v>
      </c>
    </row>
    <row r="46" spans="2:6" s="25" customFormat="1" ht="15" thickBot="1" x14ac:dyDescent="0.35">
      <c r="B46" s="20" t="s">
        <v>2</v>
      </c>
      <c r="C46" s="15">
        <v>393</v>
      </c>
    </row>
    <row r="47" spans="2:6" ht="15" thickBot="1" x14ac:dyDescent="0.35">
      <c r="B47" s="20" t="s">
        <v>7</v>
      </c>
      <c r="C47" s="15">
        <v>790</v>
      </c>
    </row>
    <row r="48" spans="2:6" ht="15" thickBot="1" x14ac:dyDescent="0.35">
      <c r="B48" s="20" t="s">
        <v>8</v>
      </c>
      <c r="C48" s="15"/>
    </row>
    <row r="49" spans="2:3" ht="15" thickBot="1" x14ac:dyDescent="0.35">
      <c r="B49" s="26" t="s">
        <v>22</v>
      </c>
      <c r="C49" s="27"/>
    </row>
    <row r="50" spans="2:3" ht="15" thickBot="1" x14ac:dyDescent="0.35">
      <c r="B50" s="14" t="s">
        <v>14</v>
      </c>
      <c r="C50" s="15">
        <f>4565.42</f>
        <v>4565.42</v>
      </c>
    </row>
    <row r="51" spans="2:3" s="25" customFormat="1" ht="15" thickBot="1" x14ac:dyDescent="0.35">
      <c r="B51" s="14" t="s">
        <v>15</v>
      </c>
      <c r="C51" s="15">
        <v>2863.36</v>
      </c>
    </row>
    <row r="52" spans="2:3" ht="15" thickBot="1" x14ac:dyDescent="0.35">
      <c r="B52" s="14" t="s">
        <v>16</v>
      </c>
      <c r="C52" s="15">
        <f>2459.19</f>
        <v>2459.19</v>
      </c>
    </row>
    <row r="53" spans="2:3" x14ac:dyDescent="0.3">
      <c r="B53" s="28"/>
      <c r="C53" s="29"/>
    </row>
    <row r="54" spans="2:3" x14ac:dyDescent="0.3">
      <c r="B54" s="30"/>
      <c r="C54" s="29"/>
    </row>
    <row r="55" spans="2:3" x14ac:dyDescent="0.3">
      <c r="B55" s="30"/>
      <c r="C55" s="29"/>
    </row>
    <row r="56" spans="2:3" x14ac:dyDescent="0.3">
      <c r="B56" s="7" t="s">
        <v>5</v>
      </c>
    </row>
    <row r="57" spans="2:3" x14ac:dyDescent="0.3">
      <c r="B57" s="31"/>
    </row>
    <row r="58" spans="2:3" ht="15.6" x14ac:dyDescent="0.3">
      <c r="B58" s="32"/>
    </row>
    <row r="59" spans="2:3" x14ac:dyDescent="0.3">
      <c r="B59" s="7" t="s">
        <v>6</v>
      </c>
    </row>
  </sheetData>
  <mergeCells count="2">
    <mergeCell ref="B10:C10"/>
    <mergeCell ref="B28:C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59"/>
  <sheetViews>
    <sheetView workbookViewId="0">
      <selection activeCell="C17" sqref="C17:C18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4" width="9.21875" style="4" customWidth="1"/>
    <col min="5" max="16384" width="9.109375" style="4"/>
  </cols>
  <sheetData>
    <row r="5" spans="2:3" x14ac:dyDescent="0.3">
      <c r="B5" s="7" t="s">
        <v>17</v>
      </c>
      <c r="C5" s="8">
        <v>45855</v>
      </c>
    </row>
    <row r="6" spans="2:3" x14ac:dyDescent="0.3">
      <c r="B6" s="9"/>
    </row>
    <row r="7" spans="2:3" x14ac:dyDescent="0.3">
      <c r="B7" s="7" t="s">
        <v>62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'01.2025'!C43</f>
        <v>11733.94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2220</v>
      </c>
    </row>
    <row r="12" spans="2:3" ht="15" thickBot="1" x14ac:dyDescent="0.35">
      <c r="B12" s="14" t="s">
        <v>14</v>
      </c>
      <c r="C12" s="35">
        <v>1184</v>
      </c>
    </row>
    <row r="13" spans="2:3" ht="15" thickBot="1" x14ac:dyDescent="0.35">
      <c r="B13" s="14" t="s">
        <v>15</v>
      </c>
      <c r="C13" s="15">
        <v>426</v>
      </c>
    </row>
    <row r="14" spans="2:3" ht="15" thickBot="1" x14ac:dyDescent="0.35">
      <c r="B14" s="14" t="s">
        <v>16</v>
      </c>
      <c r="C14" s="15">
        <v>610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1178</v>
      </c>
    </row>
    <row r="17" spans="2:6" ht="15" thickBot="1" x14ac:dyDescent="0.35">
      <c r="B17" s="17" t="s">
        <v>21</v>
      </c>
      <c r="C17" s="3">
        <v>630</v>
      </c>
    </row>
    <row r="18" spans="2:6" ht="15" thickBot="1" x14ac:dyDescent="0.35">
      <c r="B18" s="17" t="s">
        <v>2</v>
      </c>
      <c r="C18" s="3">
        <v>378</v>
      </c>
    </row>
    <row r="19" spans="2:6" ht="15" thickBot="1" x14ac:dyDescent="0.35">
      <c r="B19" s="17" t="s">
        <v>7</v>
      </c>
      <c r="C19" s="3">
        <v>170</v>
      </c>
      <c r="E19" s="41"/>
      <c r="F19" s="41"/>
    </row>
    <row r="20" spans="2:6" ht="15" thickBot="1" x14ac:dyDescent="0.35">
      <c r="B20" s="17" t="s">
        <v>25</v>
      </c>
      <c r="C20" s="3"/>
      <c r="E20" s="41"/>
      <c r="F20" s="41"/>
    </row>
    <row r="21" spans="2:6" s="5" customFormat="1" ht="15" thickBot="1" x14ac:dyDescent="0.35">
      <c r="B21" s="18" t="s">
        <v>9</v>
      </c>
      <c r="C21" s="2">
        <f>SUM(C22:C24)</f>
        <v>0</v>
      </c>
      <c r="E21" s="42"/>
      <c r="F21" s="42"/>
    </row>
    <row r="22" spans="2:6" s="36" customFormat="1" ht="15" thickBot="1" x14ac:dyDescent="0.35">
      <c r="B22" s="37"/>
      <c r="C22" s="38"/>
      <c r="E22" s="43"/>
      <c r="F22" s="43"/>
    </row>
    <row r="23" spans="2:6" s="36" customFormat="1" ht="15" thickBot="1" x14ac:dyDescent="0.35">
      <c r="B23" s="37"/>
      <c r="C23" s="38"/>
      <c r="E23" s="43"/>
      <c r="F23" s="43"/>
    </row>
    <row r="24" spans="2:6" s="36" customFormat="1" ht="15" thickBot="1" x14ac:dyDescent="0.35">
      <c r="B24" s="37"/>
      <c r="C24" s="38"/>
      <c r="E24" s="43"/>
    </row>
    <row r="25" spans="2:6" ht="15" thickBot="1" x14ac:dyDescent="0.35">
      <c r="B25" s="18" t="s">
        <v>19</v>
      </c>
      <c r="C25" s="19">
        <f>C21+C16+C11</f>
        <v>3398</v>
      </c>
      <c r="E25" s="41"/>
      <c r="F25" s="41"/>
    </row>
    <row r="26" spans="2:6" ht="15" thickBot="1" x14ac:dyDescent="0.35">
      <c r="B26" s="33"/>
      <c r="C26" s="34"/>
      <c r="E26" s="41"/>
    </row>
    <row r="27" spans="2:6" ht="15" thickBot="1" x14ac:dyDescent="0.35">
      <c r="B27" s="47" t="s">
        <v>3</v>
      </c>
      <c r="C27" s="48"/>
      <c r="E27" s="41"/>
    </row>
    <row r="28" spans="2:6" ht="15" thickBot="1" x14ac:dyDescent="0.35">
      <c r="B28" s="21" t="s">
        <v>11</v>
      </c>
      <c r="C28" s="2">
        <f>SUM(C29:C30)</f>
        <v>271.37</v>
      </c>
      <c r="D28" s="36"/>
      <c r="E28" s="41"/>
    </row>
    <row r="29" spans="2:6" ht="15" thickBot="1" x14ac:dyDescent="0.35">
      <c r="B29" s="20" t="s">
        <v>18</v>
      </c>
      <c r="C29" s="3">
        <v>150.47</v>
      </c>
      <c r="E29" s="41"/>
    </row>
    <row r="30" spans="2:6" ht="15" thickBot="1" x14ac:dyDescent="0.35">
      <c r="B30" s="20" t="s">
        <v>23</v>
      </c>
      <c r="C30" s="3">
        <v>120.9</v>
      </c>
    </row>
    <row r="31" spans="2:6" ht="15" thickBot="1" x14ac:dyDescent="0.35">
      <c r="B31" s="21" t="s">
        <v>10</v>
      </c>
      <c r="C31" s="2">
        <f>SUM(C32:C33)</f>
        <v>257.92</v>
      </c>
    </row>
    <row r="32" spans="2:6" ht="15" thickBot="1" x14ac:dyDescent="0.35">
      <c r="B32" s="20" t="s">
        <v>18</v>
      </c>
      <c r="C32" s="3">
        <v>172.34</v>
      </c>
      <c r="F32" s="41"/>
    </row>
    <row r="33" spans="2:6" ht="15" thickBot="1" x14ac:dyDescent="0.35">
      <c r="B33" s="20" t="s">
        <v>23</v>
      </c>
      <c r="C33" s="3">
        <v>85.58</v>
      </c>
      <c r="F33" s="41"/>
    </row>
    <row r="34" spans="2:6" ht="15" thickBot="1" x14ac:dyDescent="0.35">
      <c r="B34" s="21" t="s">
        <v>9</v>
      </c>
      <c r="C34" s="2">
        <f>SUM(C35:C40)</f>
        <v>1041.0300000000002</v>
      </c>
      <c r="E34" s="41"/>
      <c r="F34" s="41"/>
    </row>
    <row r="35" spans="2:6" ht="15" thickBot="1" x14ac:dyDescent="0.35">
      <c r="B35" s="22" t="s">
        <v>64</v>
      </c>
      <c r="C35" s="3">
        <v>200</v>
      </c>
      <c r="E35" s="41"/>
    </row>
    <row r="36" spans="2:6" ht="15" thickBot="1" x14ac:dyDescent="0.35">
      <c r="B36" s="22" t="s">
        <v>63</v>
      </c>
      <c r="C36" s="3">
        <v>343.5</v>
      </c>
      <c r="E36" s="41"/>
    </row>
    <row r="37" spans="2:6" ht="15" thickBot="1" x14ac:dyDescent="0.35">
      <c r="B37" s="22" t="s">
        <v>65</v>
      </c>
      <c r="C37" s="3">
        <v>400</v>
      </c>
    </row>
    <row r="38" spans="2:6" ht="15" thickBot="1" x14ac:dyDescent="0.35">
      <c r="B38" s="22" t="s">
        <v>70</v>
      </c>
      <c r="C38" s="3">
        <v>21.84</v>
      </c>
    </row>
    <row r="39" spans="2:6" ht="55.8" thickBot="1" x14ac:dyDescent="0.35">
      <c r="B39" s="22" t="s">
        <v>71</v>
      </c>
      <c r="C39" s="3">
        <v>60</v>
      </c>
    </row>
    <row r="40" spans="2:6" ht="15" thickBot="1" x14ac:dyDescent="0.35">
      <c r="B40" s="22" t="s">
        <v>24</v>
      </c>
      <c r="C40" s="3">
        <f>3.91+3.91+2.4+3.91+0.39*4</f>
        <v>15.690000000000001</v>
      </c>
    </row>
    <row r="41" spans="2:6" ht="15" thickBot="1" x14ac:dyDescent="0.35">
      <c r="B41" s="18" t="s">
        <v>20</v>
      </c>
      <c r="C41" s="19">
        <f>SUM(C29:C30,C32:C33,C35:C40)</f>
        <v>1570.32</v>
      </c>
    </row>
    <row r="42" spans="2:6" ht="15" thickBot="1" x14ac:dyDescent="0.35">
      <c r="B42" s="33"/>
      <c r="C42" s="39"/>
    </row>
    <row r="43" spans="2:6" ht="15" thickBot="1" x14ac:dyDescent="0.35">
      <c r="B43" s="11" t="s">
        <v>4</v>
      </c>
      <c r="C43" s="13">
        <f>SUM(C44:C52)</f>
        <v>13561.62</v>
      </c>
    </row>
    <row r="44" spans="2:6" ht="15" thickBot="1" x14ac:dyDescent="0.35">
      <c r="B44" s="23" t="s">
        <v>12</v>
      </c>
      <c r="C44" s="24"/>
    </row>
    <row r="45" spans="2:6" ht="15" thickBot="1" x14ac:dyDescent="0.35">
      <c r="B45" s="20" t="s">
        <v>21</v>
      </c>
      <c r="C45" s="15">
        <v>201.97</v>
      </c>
    </row>
    <row r="46" spans="2:6" s="25" customFormat="1" ht="15" thickBot="1" x14ac:dyDescent="0.35">
      <c r="B46" s="20" t="s">
        <v>2</v>
      </c>
      <c r="C46" s="15">
        <v>0</v>
      </c>
    </row>
    <row r="47" spans="2:6" ht="15" thickBot="1" x14ac:dyDescent="0.35">
      <c r="B47" s="20" t="s">
        <v>7</v>
      </c>
      <c r="C47" s="15">
        <v>0.16</v>
      </c>
    </row>
    <row r="48" spans="2:6" ht="15" thickBot="1" x14ac:dyDescent="0.35">
      <c r="B48" s="20" t="s">
        <v>8</v>
      </c>
      <c r="C48" s="15"/>
    </row>
    <row r="49" spans="2:3" ht="15" thickBot="1" x14ac:dyDescent="0.35">
      <c r="B49" s="26" t="s">
        <v>22</v>
      </c>
      <c r="C49" s="27"/>
    </row>
    <row r="50" spans="2:3" ht="15" thickBot="1" x14ac:dyDescent="0.35">
      <c r="B50" s="14" t="s">
        <v>14</v>
      </c>
      <c r="C50" s="15">
        <v>5480.76</v>
      </c>
    </row>
    <row r="51" spans="2:3" s="25" customFormat="1" ht="15" thickBot="1" x14ac:dyDescent="0.35">
      <c r="B51" s="14" t="s">
        <v>15</v>
      </c>
      <c r="C51" s="15">
        <v>4056.45</v>
      </c>
    </row>
    <row r="52" spans="2:3" ht="15" thickBot="1" x14ac:dyDescent="0.35">
      <c r="B52" s="14" t="s">
        <v>16</v>
      </c>
      <c r="C52" s="15">
        <v>3822.28</v>
      </c>
    </row>
    <row r="53" spans="2:3" x14ac:dyDescent="0.3">
      <c r="B53" s="28"/>
      <c r="C53" s="29"/>
    </row>
    <row r="54" spans="2:3" x14ac:dyDescent="0.3">
      <c r="B54" s="30"/>
      <c r="C54" s="29"/>
    </row>
    <row r="55" spans="2:3" x14ac:dyDescent="0.3">
      <c r="B55" s="30"/>
      <c r="C55" s="29"/>
    </row>
    <row r="56" spans="2:3" x14ac:dyDescent="0.3">
      <c r="B56" s="7" t="s">
        <v>5</v>
      </c>
    </row>
    <row r="57" spans="2:3" x14ac:dyDescent="0.3">
      <c r="B57" s="31"/>
    </row>
    <row r="58" spans="2:3" ht="15.6" x14ac:dyDescent="0.3">
      <c r="B58" s="32"/>
    </row>
    <row r="59" spans="2:3" x14ac:dyDescent="0.3">
      <c r="B59" s="7" t="s">
        <v>6</v>
      </c>
    </row>
  </sheetData>
  <mergeCells count="2">
    <mergeCell ref="B10:C10"/>
    <mergeCell ref="B27:C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5:E60"/>
  <sheetViews>
    <sheetView topLeftCell="A16" workbookViewId="0">
      <selection activeCell="E21" sqref="E21:E29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16384" width="9.109375" style="4"/>
  </cols>
  <sheetData>
    <row r="5" spans="2:3" x14ac:dyDescent="0.3">
      <c r="B5" s="7" t="s">
        <v>17</v>
      </c>
      <c r="C5" s="8">
        <v>45855</v>
      </c>
    </row>
    <row r="6" spans="2:3" x14ac:dyDescent="0.3">
      <c r="B6" s="9"/>
    </row>
    <row r="7" spans="2:3" x14ac:dyDescent="0.3">
      <c r="B7" s="7" t="s">
        <v>72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'02.2025'!C43</f>
        <v>13561.62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540</v>
      </c>
    </row>
    <row r="12" spans="2:3" ht="15" thickBot="1" x14ac:dyDescent="0.35">
      <c r="B12" s="14" t="s">
        <v>14</v>
      </c>
      <c r="C12" s="35">
        <v>185</v>
      </c>
    </row>
    <row r="13" spans="2:3" ht="15" thickBot="1" x14ac:dyDescent="0.35">
      <c r="B13" s="14" t="s">
        <v>15</v>
      </c>
      <c r="C13" s="15">
        <v>165</v>
      </c>
    </row>
    <row r="14" spans="2:3" ht="15" thickBot="1" x14ac:dyDescent="0.35">
      <c r="B14" s="14" t="s">
        <v>16</v>
      </c>
      <c r="C14" s="15">
        <v>190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1595</v>
      </c>
    </row>
    <row r="17" spans="2:5" ht="15" thickBot="1" x14ac:dyDescent="0.35">
      <c r="B17" s="17" t="s">
        <v>21</v>
      </c>
      <c r="C17" s="3">
        <v>549</v>
      </c>
    </row>
    <row r="18" spans="2:5" ht="15" thickBot="1" x14ac:dyDescent="0.35">
      <c r="B18" s="17" t="s">
        <v>2</v>
      </c>
      <c r="C18" s="3">
        <v>811</v>
      </c>
    </row>
    <row r="19" spans="2:5" ht="15" thickBot="1" x14ac:dyDescent="0.35">
      <c r="B19" s="17" t="s">
        <v>7</v>
      </c>
      <c r="C19" s="3">
        <v>235</v>
      </c>
    </row>
    <row r="20" spans="2:5" ht="15" thickBot="1" x14ac:dyDescent="0.35">
      <c r="B20" s="17" t="s">
        <v>25</v>
      </c>
      <c r="C20" s="3"/>
    </row>
    <row r="21" spans="2:5" s="5" customFormat="1" ht="15" thickBot="1" x14ac:dyDescent="0.35">
      <c r="B21" s="18" t="s">
        <v>9</v>
      </c>
      <c r="C21" s="2"/>
    </row>
    <row r="22" spans="2:5" s="36" customFormat="1" ht="15" thickBot="1" x14ac:dyDescent="0.35">
      <c r="B22" s="37"/>
      <c r="C22" s="38"/>
    </row>
    <row r="23" spans="2:5" s="36" customFormat="1" ht="15" thickBot="1" x14ac:dyDescent="0.35">
      <c r="B23" s="37"/>
      <c r="C23" s="38"/>
    </row>
    <row r="24" spans="2:5" s="36" customFormat="1" ht="15" thickBot="1" x14ac:dyDescent="0.35">
      <c r="B24" s="37"/>
      <c r="C24" s="38"/>
      <c r="E24" s="43"/>
    </row>
    <row r="25" spans="2:5" ht="15" thickBot="1" x14ac:dyDescent="0.35">
      <c r="B25" s="18" t="s">
        <v>19</v>
      </c>
      <c r="C25" s="19">
        <f>C21+C16+C11</f>
        <v>2135</v>
      </c>
      <c r="E25" s="41"/>
    </row>
    <row r="26" spans="2:5" ht="15" thickBot="1" x14ac:dyDescent="0.35">
      <c r="B26" s="33"/>
      <c r="C26" s="34"/>
      <c r="E26" s="41"/>
    </row>
    <row r="27" spans="2:5" ht="15" thickBot="1" x14ac:dyDescent="0.35">
      <c r="B27" s="47" t="s">
        <v>3</v>
      </c>
      <c r="C27" s="48"/>
      <c r="E27" s="41"/>
    </row>
    <row r="28" spans="2:5" ht="15" thickBot="1" x14ac:dyDescent="0.35">
      <c r="B28" s="21" t="s">
        <v>11</v>
      </c>
      <c r="C28" s="2">
        <f>SUM(C29:C30)</f>
        <v>253.59</v>
      </c>
    </row>
    <row r="29" spans="2:5" ht="15" thickBot="1" x14ac:dyDescent="0.35">
      <c r="B29" s="20" t="s">
        <v>18</v>
      </c>
      <c r="C29" s="3">
        <v>140.27000000000001</v>
      </c>
    </row>
    <row r="30" spans="2:5" ht="15" thickBot="1" x14ac:dyDescent="0.35">
      <c r="B30" s="20" t="s">
        <v>23</v>
      </c>
      <c r="C30" s="3">
        <v>113.32</v>
      </c>
    </row>
    <row r="31" spans="2:5" ht="15" thickBot="1" x14ac:dyDescent="0.35">
      <c r="B31" s="21" t="s">
        <v>10</v>
      </c>
      <c r="C31" s="2">
        <f>SUM(C32:C33)</f>
        <v>225.12</v>
      </c>
    </row>
    <row r="32" spans="2:5" ht="15" thickBot="1" x14ac:dyDescent="0.35">
      <c r="B32" s="20" t="s">
        <v>18</v>
      </c>
      <c r="C32" s="3">
        <v>140.12</v>
      </c>
    </row>
    <row r="33" spans="2:3" ht="15" thickBot="1" x14ac:dyDescent="0.35">
      <c r="B33" s="20" t="s">
        <v>23</v>
      </c>
      <c r="C33" s="3">
        <v>85</v>
      </c>
    </row>
    <row r="34" spans="2:3" ht="15" thickBot="1" x14ac:dyDescent="0.35">
      <c r="B34" s="21" t="s">
        <v>9</v>
      </c>
      <c r="C34" s="2">
        <f>SUM(C35:C41)</f>
        <v>1606.59</v>
      </c>
    </row>
    <row r="35" spans="2:3" ht="15" thickBot="1" x14ac:dyDescent="0.35">
      <c r="B35" s="22" t="s">
        <v>73</v>
      </c>
      <c r="C35" s="3">
        <v>200</v>
      </c>
    </row>
    <row r="36" spans="2:3" ht="15" thickBot="1" x14ac:dyDescent="0.35">
      <c r="B36" s="22" t="s">
        <v>74</v>
      </c>
      <c r="C36" s="3">
        <v>343.5</v>
      </c>
    </row>
    <row r="37" spans="2:3" ht="15" thickBot="1" x14ac:dyDescent="0.35">
      <c r="B37" s="22" t="s">
        <v>75</v>
      </c>
      <c r="C37" s="3">
        <v>400</v>
      </c>
    </row>
    <row r="38" spans="2:3" ht="28.2" thickBot="1" x14ac:dyDescent="0.35">
      <c r="B38" s="22" t="s">
        <v>78</v>
      </c>
      <c r="C38" s="3">
        <v>54</v>
      </c>
    </row>
    <row r="39" spans="2:3" ht="28.2" thickBot="1" x14ac:dyDescent="0.35">
      <c r="B39" s="22" t="s">
        <v>76</v>
      </c>
      <c r="C39" s="3">
        <v>576</v>
      </c>
    </row>
    <row r="40" spans="2:3" ht="15" thickBot="1" x14ac:dyDescent="0.35">
      <c r="B40" s="22" t="s">
        <v>77</v>
      </c>
      <c r="C40" s="3">
        <v>15</v>
      </c>
    </row>
    <row r="41" spans="2:3" ht="15" thickBot="1" x14ac:dyDescent="0.35">
      <c r="B41" s="22" t="s">
        <v>24</v>
      </c>
      <c r="C41" s="3">
        <v>18.09</v>
      </c>
    </row>
    <row r="42" spans="2:3" ht="15" thickBot="1" x14ac:dyDescent="0.35">
      <c r="B42" s="18" t="s">
        <v>20</v>
      </c>
      <c r="C42" s="19">
        <f>SUM(C29:C30,C32:C33,C35:C41)</f>
        <v>2085.3000000000002</v>
      </c>
    </row>
    <row r="43" spans="2:3" ht="15" thickBot="1" x14ac:dyDescent="0.35">
      <c r="B43" s="33"/>
      <c r="C43" s="39"/>
    </row>
    <row r="44" spans="2:3" ht="15" thickBot="1" x14ac:dyDescent="0.35">
      <c r="B44" s="11" t="s">
        <v>4</v>
      </c>
      <c r="C44" s="13">
        <f>SUM(C45:C53)</f>
        <v>13611.320000000002</v>
      </c>
    </row>
    <row r="45" spans="2:3" ht="15" thickBot="1" x14ac:dyDescent="0.35">
      <c r="B45" s="23" t="s">
        <v>12</v>
      </c>
      <c r="C45" s="24"/>
    </row>
    <row r="46" spans="2:3" ht="15" thickBot="1" x14ac:dyDescent="0.35">
      <c r="B46" s="20" t="s">
        <v>21</v>
      </c>
      <c r="C46" s="15">
        <v>550.97</v>
      </c>
    </row>
    <row r="47" spans="2:3" s="25" customFormat="1" ht="15" thickBot="1" x14ac:dyDescent="0.35">
      <c r="B47" s="20" t="s">
        <v>2</v>
      </c>
      <c r="C47" s="15">
        <v>811</v>
      </c>
    </row>
    <row r="48" spans="2:3" ht="15" thickBot="1" x14ac:dyDescent="0.35">
      <c r="B48" s="20" t="s">
        <v>7</v>
      </c>
      <c r="C48" s="15">
        <v>235.16</v>
      </c>
    </row>
    <row r="49" spans="2:3" ht="15" thickBot="1" x14ac:dyDescent="0.35">
      <c r="B49" s="20" t="s">
        <v>8</v>
      </c>
      <c r="C49" s="15"/>
    </row>
    <row r="50" spans="2:3" ht="15" thickBot="1" x14ac:dyDescent="0.35">
      <c r="B50" s="26" t="s">
        <v>22</v>
      </c>
      <c r="C50" s="27"/>
    </row>
    <row r="51" spans="2:3" ht="15" thickBot="1" x14ac:dyDescent="0.35">
      <c r="B51" s="14" t="s">
        <v>14</v>
      </c>
      <c r="C51" s="15">
        <v>4522.68</v>
      </c>
    </row>
    <row r="52" spans="2:3" s="25" customFormat="1" ht="15" thickBot="1" x14ac:dyDescent="0.35">
      <c r="B52" s="14" t="s">
        <v>15</v>
      </c>
      <c r="C52" s="15">
        <v>4162.34</v>
      </c>
    </row>
    <row r="53" spans="2:3" ht="15" thickBot="1" x14ac:dyDescent="0.35">
      <c r="B53" s="14" t="s">
        <v>16</v>
      </c>
      <c r="C53" s="15">
        <v>3329.17</v>
      </c>
    </row>
    <row r="54" spans="2:3" x14ac:dyDescent="0.3">
      <c r="B54" s="28"/>
      <c r="C54" s="29"/>
    </row>
    <row r="55" spans="2:3" x14ac:dyDescent="0.3">
      <c r="B55" s="30"/>
      <c r="C55" s="29"/>
    </row>
    <row r="56" spans="2:3" x14ac:dyDescent="0.3">
      <c r="B56" s="30"/>
      <c r="C56" s="29"/>
    </row>
    <row r="57" spans="2:3" x14ac:dyDescent="0.3">
      <c r="B57" s="7" t="s">
        <v>5</v>
      </c>
    </row>
    <row r="58" spans="2:3" x14ac:dyDescent="0.3">
      <c r="B58" s="31"/>
    </row>
    <row r="59" spans="2:3" ht="15.6" x14ac:dyDescent="0.3">
      <c r="B59" s="32"/>
    </row>
    <row r="60" spans="2:3" x14ac:dyDescent="0.3">
      <c r="B60" s="7" t="s">
        <v>6</v>
      </c>
    </row>
  </sheetData>
  <mergeCells count="2">
    <mergeCell ref="B10:C10"/>
    <mergeCell ref="B27:C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62"/>
  <sheetViews>
    <sheetView topLeftCell="A16" workbookViewId="0">
      <selection activeCell="B23" sqref="B23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16384" width="9.109375" style="4"/>
  </cols>
  <sheetData>
    <row r="5" spans="2:3" x14ac:dyDescent="0.3">
      <c r="B5" s="7" t="s">
        <v>17</v>
      </c>
      <c r="C5" s="8">
        <v>45855</v>
      </c>
    </row>
    <row r="6" spans="2:3" x14ac:dyDescent="0.3">
      <c r="B6" s="9"/>
    </row>
    <row r="7" spans="2:3" x14ac:dyDescent="0.3">
      <c r="B7" s="7" t="s">
        <v>80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'03.2025'!C44</f>
        <v>13611.320000000002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1079</v>
      </c>
    </row>
    <row r="12" spans="2:3" ht="15" thickBot="1" x14ac:dyDescent="0.35">
      <c r="B12" s="14" t="s">
        <v>14</v>
      </c>
      <c r="C12" s="35">
        <v>275</v>
      </c>
    </row>
    <row r="13" spans="2:3" ht="15" thickBot="1" x14ac:dyDescent="0.35">
      <c r="B13" s="14" t="s">
        <v>15</v>
      </c>
      <c r="C13" s="15">
        <v>374</v>
      </c>
    </row>
    <row r="14" spans="2:3" ht="15" thickBot="1" x14ac:dyDescent="0.35">
      <c r="B14" s="14" t="s">
        <v>16</v>
      </c>
      <c r="C14" s="15">
        <v>430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1621</v>
      </c>
    </row>
    <row r="17" spans="2:5" ht="15" thickBot="1" x14ac:dyDescent="0.35">
      <c r="B17" s="17" t="s">
        <v>21</v>
      </c>
      <c r="C17" s="3">
        <v>621</v>
      </c>
    </row>
    <row r="18" spans="2:5" ht="15" thickBot="1" x14ac:dyDescent="0.35">
      <c r="B18" s="17" t="s">
        <v>2</v>
      </c>
      <c r="C18" s="3">
        <v>390</v>
      </c>
    </row>
    <row r="19" spans="2:5" ht="15" thickBot="1" x14ac:dyDescent="0.35">
      <c r="B19" s="17" t="s">
        <v>7</v>
      </c>
      <c r="C19" s="3">
        <v>550</v>
      </c>
    </row>
    <row r="20" spans="2:5" ht="15" thickBot="1" x14ac:dyDescent="0.35">
      <c r="B20" s="17" t="s">
        <v>25</v>
      </c>
      <c r="C20" s="3">
        <v>60</v>
      </c>
    </row>
    <row r="21" spans="2:5" s="5" customFormat="1" ht="15" thickBot="1" x14ac:dyDescent="0.35">
      <c r="B21" s="18" t="s">
        <v>9</v>
      </c>
      <c r="C21" s="2">
        <f>SUM(C22:C25)</f>
        <v>107</v>
      </c>
    </row>
    <row r="22" spans="2:5" s="36" customFormat="1" ht="15" thickBot="1" x14ac:dyDescent="0.35">
      <c r="B22" s="37" t="s">
        <v>81</v>
      </c>
      <c r="C22" s="38">
        <v>80</v>
      </c>
    </row>
    <row r="23" spans="2:5" s="36" customFormat="1" ht="15" thickBot="1" x14ac:dyDescent="0.35">
      <c r="B23" s="37" t="s">
        <v>87</v>
      </c>
      <c r="C23" s="38">
        <v>27</v>
      </c>
    </row>
    <row r="24" spans="2:5" s="36" customFormat="1" ht="15" thickBot="1" x14ac:dyDescent="0.35">
      <c r="B24" s="37"/>
      <c r="C24" s="38"/>
    </row>
    <row r="25" spans="2:5" s="36" customFormat="1" ht="15" thickBot="1" x14ac:dyDescent="0.35">
      <c r="B25" s="37"/>
      <c r="C25" s="38"/>
    </row>
    <row r="26" spans="2:5" ht="15" thickBot="1" x14ac:dyDescent="0.35">
      <c r="B26" s="18" t="s">
        <v>19</v>
      </c>
      <c r="C26" s="19">
        <f>C21+C16+C11</f>
        <v>2807</v>
      </c>
    </row>
    <row r="27" spans="2:5" ht="15" thickBot="1" x14ac:dyDescent="0.35">
      <c r="B27" s="33"/>
      <c r="C27" s="34"/>
    </row>
    <row r="28" spans="2:5" ht="15" thickBot="1" x14ac:dyDescent="0.35">
      <c r="B28" s="47" t="s">
        <v>3</v>
      </c>
      <c r="C28" s="48"/>
    </row>
    <row r="29" spans="2:5" ht="15" thickBot="1" x14ac:dyDescent="0.35">
      <c r="B29" s="21" t="s">
        <v>11</v>
      </c>
      <c r="C29" s="2">
        <f>SUM(C30:C31)</f>
        <v>238.9</v>
      </c>
    </row>
    <row r="30" spans="2:5" ht="15" thickBot="1" x14ac:dyDescent="0.35">
      <c r="B30" s="20" t="s">
        <v>18</v>
      </c>
      <c r="C30" s="3">
        <v>160.18</v>
      </c>
      <c r="E30" s="41"/>
    </row>
    <row r="31" spans="2:5" ht="15" thickBot="1" x14ac:dyDescent="0.35">
      <c r="B31" s="20" t="s">
        <v>23</v>
      </c>
      <c r="C31" s="3">
        <v>78.72</v>
      </c>
      <c r="E31" s="41"/>
    </row>
    <row r="32" spans="2:5" ht="15" thickBot="1" x14ac:dyDescent="0.35">
      <c r="B32" s="21" t="s">
        <v>10</v>
      </c>
      <c r="C32" s="2">
        <f>SUM(C33:C34)</f>
        <v>250.39999999999998</v>
      </c>
      <c r="E32" s="41"/>
    </row>
    <row r="33" spans="2:5" ht="15" thickBot="1" x14ac:dyDescent="0.35">
      <c r="B33" s="20" t="s">
        <v>18</v>
      </c>
      <c r="C33" s="3">
        <v>108.64</v>
      </c>
      <c r="E33" s="41"/>
    </row>
    <row r="34" spans="2:5" ht="15" thickBot="1" x14ac:dyDescent="0.35">
      <c r="B34" s="20" t="s">
        <v>23</v>
      </c>
      <c r="C34" s="3">
        <v>141.76</v>
      </c>
    </row>
    <row r="35" spans="2:5" ht="15" thickBot="1" x14ac:dyDescent="0.35">
      <c r="B35" s="21" t="s">
        <v>9</v>
      </c>
      <c r="C35" s="2">
        <f>SUM(C36:C43)</f>
        <v>1270.3900000000001</v>
      </c>
    </row>
    <row r="36" spans="2:5" ht="15" thickBot="1" x14ac:dyDescent="0.35">
      <c r="B36" s="22" t="s">
        <v>83</v>
      </c>
      <c r="C36" s="3">
        <v>200</v>
      </c>
    </row>
    <row r="37" spans="2:5" ht="15" thickBot="1" x14ac:dyDescent="0.35">
      <c r="B37" s="22" t="s">
        <v>84</v>
      </c>
      <c r="C37" s="3">
        <v>343.5</v>
      </c>
    </row>
    <row r="38" spans="2:5" ht="15" thickBot="1" x14ac:dyDescent="0.35">
      <c r="B38" s="22" t="s">
        <v>85</v>
      </c>
      <c r="C38" s="3">
        <v>400</v>
      </c>
    </row>
    <row r="39" spans="2:5" ht="15" thickBot="1" x14ac:dyDescent="0.35">
      <c r="B39" s="22" t="s">
        <v>82</v>
      </c>
      <c r="C39" s="3">
        <v>150</v>
      </c>
    </row>
    <row r="40" spans="2:5" ht="28.2" thickBot="1" x14ac:dyDescent="0.35">
      <c r="B40" s="22" t="s">
        <v>86</v>
      </c>
      <c r="C40" s="3">
        <v>160</v>
      </c>
    </row>
    <row r="41" spans="2:5" ht="28.2" thickBot="1" x14ac:dyDescent="0.35">
      <c r="B41" s="22" t="s">
        <v>76</v>
      </c>
      <c r="C41" s="3"/>
    </row>
    <row r="42" spans="2:5" ht="15" thickBot="1" x14ac:dyDescent="0.35">
      <c r="B42" s="22" t="s">
        <v>77</v>
      </c>
      <c r="C42" s="3"/>
    </row>
    <row r="43" spans="2:5" ht="15" thickBot="1" x14ac:dyDescent="0.35">
      <c r="B43" s="22" t="s">
        <v>24</v>
      </c>
      <c r="C43" s="3">
        <v>16.89</v>
      </c>
    </row>
    <row r="44" spans="2:5" ht="15" thickBot="1" x14ac:dyDescent="0.35">
      <c r="B44" s="18" t="s">
        <v>20</v>
      </c>
      <c r="C44" s="19">
        <f>SUM(C30:C31,C33:C34,C36:C43)</f>
        <v>1759.69</v>
      </c>
    </row>
    <row r="45" spans="2:5" ht="15" thickBot="1" x14ac:dyDescent="0.35">
      <c r="B45" s="33"/>
      <c r="C45" s="39"/>
    </row>
    <row r="46" spans="2:5" ht="15" thickBot="1" x14ac:dyDescent="0.35">
      <c r="B46" s="11" t="s">
        <v>4</v>
      </c>
      <c r="C46" s="13">
        <f>SUM(C47:C55)</f>
        <v>14658.630000000001</v>
      </c>
    </row>
    <row r="47" spans="2:5" ht="15" thickBot="1" x14ac:dyDescent="0.35">
      <c r="B47" s="23" t="s">
        <v>12</v>
      </c>
      <c r="C47" s="24"/>
    </row>
    <row r="48" spans="2:5" ht="15" thickBot="1" x14ac:dyDescent="0.35">
      <c r="B48" s="20" t="s">
        <v>21</v>
      </c>
      <c r="C48" s="15">
        <v>201.97</v>
      </c>
    </row>
    <row r="49" spans="2:3" s="25" customFormat="1" ht="15" thickBot="1" x14ac:dyDescent="0.35">
      <c r="B49" s="20" t="s">
        <v>2</v>
      </c>
      <c r="C49" s="15">
        <v>0</v>
      </c>
    </row>
    <row r="50" spans="2:3" ht="15" thickBot="1" x14ac:dyDescent="0.35">
      <c r="B50" s="20" t="s">
        <v>7</v>
      </c>
      <c r="C50" s="15">
        <v>286.16000000000003</v>
      </c>
    </row>
    <row r="51" spans="2:3" ht="15" thickBot="1" x14ac:dyDescent="0.35">
      <c r="B51" s="20" t="s">
        <v>8</v>
      </c>
      <c r="C51" s="15"/>
    </row>
    <row r="52" spans="2:3" ht="15" thickBot="1" x14ac:dyDescent="0.35">
      <c r="B52" s="26" t="s">
        <v>22</v>
      </c>
      <c r="C52" s="27"/>
    </row>
    <row r="53" spans="2:3" ht="15" thickBot="1" x14ac:dyDescent="0.35">
      <c r="B53" s="14" t="s">
        <v>14</v>
      </c>
      <c r="C53" s="15">
        <v>4380.8100000000004</v>
      </c>
    </row>
    <row r="54" spans="2:3" s="25" customFormat="1" ht="15" thickBot="1" x14ac:dyDescent="0.35">
      <c r="B54" s="14" t="s">
        <v>15</v>
      </c>
      <c r="C54" s="15">
        <v>5733.43</v>
      </c>
    </row>
    <row r="55" spans="2:3" ht="15" thickBot="1" x14ac:dyDescent="0.35">
      <c r="B55" s="14" t="s">
        <v>16</v>
      </c>
      <c r="C55" s="15">
        <v>4056.26</v>
      </c>
    </row>
    <row r="56" spans="2:3" x14ac:dyDescent="0.3">
      <c r="B56" s="28"/>
      <c r="C56" s="29"/>
    </row>
    <row r="57" spans="2:3" x14ac:dyDescent="0.3">
      <c r="B57" s="30"/>
      <c r="C57" s="29"/>
    </row>
    <row r="58" spans="2:3" x14ac:dyDescent="0.3">
      <c r="B58" s="30"/>
      <c r="C58" s="29"/>
    </row>
    <row r="59" spans="2:3" x14ac:dyDescent="0.3">
      <c r="B59" s="7" t="s">
        <v>5</v>
      </c>
    </row>
    <row r="60" spans="2:3" x14ac:dyDescent="0.3">
      <c r="B60" s="31"/>
    </row>
    <row r="61" spans="2:3" ht="15.6" x14ac:dyDescent="0.3">
      <c r="B61" s="32"/>
    </row>
    <row r="62" spans="2:3" x14ac:dyDescent="0.3">
      <c r="B62" s="7" t="s">
        <v>6</v>
      </c>
    </row>
  </sheetData>
  <mergeCells count="2">
    <mergeCell ref="B10:C10"/>
    <mergeCell ref="B28:C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63"/>
  <sheetViews>
    <sheetView workbookViewId="0">
      <selection activeCell="C17" sqref="C17:C18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16384" width="9.109375" style="4"/>
  </cols>
  <sheetData>
    <row r="5" spans="2:3" x14ac:dyDescent="0.3">
      <c r="B5" s="7" t="s">
        <v>17</v>
      </c>
      <c r="C5" s="8">
        <v>45855</v>
      </c>
    </row>
    <row r="6" spans="2:3" x14ac:dyDescent="0.3">
      <c r="B6" s="9"/>
    </row>
    <row r="7" spans="2:3" x14ac:dyDescent="0.3">
      <c r="B7" s="7" t="s">
        <v>88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'04.2025'!C46</f>
        <v>14658.630000000001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976</v>
      </c>
    </row>
    <row r="12" spans="2:3" ht="15" thickBot="1" x14ac:dyDescent="0.35">
      <c r="B12" s="14" t="s">
        <v>14</v>
      </c>
      <c r="C12" s="35">
        <v>482</v>
      </c>
    </row>
    <row r="13" spans="2:3" ht="15" thickBot="1" x14ac:dyDescent="0.35">
      <c r="B13" s="14" t="s">
        <v>15</v>
      </c>
      <c r="C13" s="15">
        <v>254</v>
      </c>
    </row>
    <row r="14" spans="2:3" ht="15" thickBot="1" x14ac:dyDescent="0.35">
      <c r="B14" s="14" t="s">
        <v>16</v>
      </c>
      <c r="C14" s="15">
        <v>240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702</v>
      </c>
    </row>
    <row r="17" spans="2:6" ht="15" thickBot="1" x14ac:dyDescent="0.35">
      <c r="B17" s="17" t="s">
        <v>21</v>
      </c>
      <c r="C17" s="3">
        <v>324</v>
      </c>
    </row>
    <row r="18" spans="2:6" ht="15" thickBot="1" x14ac:dyDescent="0.35">
      <c r="B18" s="17" t="s">
        <v>2</v>
      </c>
      <c r="C18" s="3">
        <v>228</v>
      </c>
    </row>
    <row r="19" spans="2:6" ht="15" thickBot="1" x14ac:dyDescent="0.35">
      <c r="B19" s="17" t="s">
        <v>7</v>
      </c>
      <c r="C19" s="3">
        <v>150</v>
      </c>
    </row>
    <row r="20" spans="2:6" ht="15" thickBot="1" x14ac:dyDescent="0.35">
      <c r="B20" s="17" t="s">
        <v>25</v>
      </c>
      <c r="C20" s="3"/>
    </row>
    <row r="21" spans="2:6" s="5" customFormat="1" ht="15" thickBot="1" x14ac:dyDescent="0.35">
      <c r="B21" s="18" t="s">
        <v>9</v>
      </c>
      <c r="C21" s="2">
        <f>SUM(C22:C25)</f>
        <v>225</v>
      </c>
    </row>
    <row r="22" spans="2:6" s="36" customFormat="1" ht="15" thickBot="1" x14ac:dyDescent="0.35">
      <c r="B22" s="37" t="s">
        <v>89</v>
      </c>
      <c r="C22" s="38">
        <v>225</v>
      </c>
    </row>
    <row r="23" spans="2:6" s="36" customFormat="1" ht="15" thickBot="1" x14ac:dyDescent="0.35">
      <c r="B23" s="37"/>
      <c r="C23" s="38"/>
      <c r="F23" s="43"/>
    </row>
    <row r="24" spans="2:6" s="36" customFormat="1" ht="15" thickBot="1" x14ac:dyDescent="0.35">
      <c r="B24" s="37"/>
      <c r="C24" s="38"/>
      <c r="F24" s="43"/>
    </row>
    <row r="25" spans="2:6" s="36" customFormat="1" ht="15" thickBot="1" x14ac:dyDescent="0.35">
      <c r="B25" s="37"/>
      <c r="C25" s="38"/>
      <c r="E25" s="43"/>
      <c r="F25" s="43"/>
    </row>
    <row r="26" spans="2:6" ht="15" thickBot="1" x14ac:dyDescent="0.35">
      <c r="B26" s="18" t="s">
        <v>19</v>
      </c>
      <c r="C26" s="19">
        <f>C21+C16+C11</f>
        <v>1903</v>
      </c>
      <c r="E26" s="41"/>
      <c r="F26" s="41"/>
    </row>
    <row r="27" spans="2:6" ht="15" thickBot="1" x14ac:dyDescent="0.35">
      <c r="B27" s="33"/>
      <c r="C27" s="34"/>
      <c r="E27" s="41"/>
    </row>
    <row r="28" spans="2:6" ht="15" thickBot="1" x14ac:dyDescent="0.35">
      <c r="B28" s="47" t="s">
        <v>3</v>
      </c>
      <c r="C28" s="48"/>
      <c r="E28" s="41"/>
    </row>
    <row r="29" spans="2:6" ht="15" thickBot="1" x14ac:dyDescent="0.35">
      <c r="B29" s="21" t="s">
        <v>11</v>
      </c>
      <c r="C29" s="2">
        <f>SUM(C30:C31)</f>
        <v>250.37</v>
      </c>
      <c r="E29" s="41"/>
    </row>
    <row r="30" spans="2:6" ht="15" thickBot="1" x14ac:dyDescent="0.35">
      <c r="B30" s="20" t="s">
        <v>18</v>
      </c>
      <c r="C30" s="3">
        <v>164.69</v>
      </c>
      <c r="E30" s="41"/>
    </row>
    <row r="31" spans="2:6" ht="15" thickBot="1" x14ac:dyDescent="0.35">
      <c r="B31" s="20" t="s">
        <v>23</v>
      </c>
      <c r="C31" s="3">
        <v>85.68</v>
      </c>
    </row>
    <row r="32" spans="2:6" ht="15" thickBot="1" x14ac:dyDescent="0.35">
      <c r="B32" s="21" t="s">
        <v>10</v>
      </c>
      <c r="C32" s="2">
        <f>SUM(C33:C34)</f>
        <v>252.99</v>
      </c>
    </row>
    <row r="33" spans="2:3" ht="15" thickBot="1" x14ac:dyDescent="0.35">
      <c r="B33" s="20" t="s">
        <v>18</v>
      </c>
      <c r="C33" s="3">
        <v>111.23</v>
      </c>
    </row>
    <row r="34" spans="2:3" ht="15" thickBot="1" x14ac:dyDescent="0.35">
      <c r="B34" s="20" t="s">
        <v>23</v>
      </c>
      <c r="C34" s="3">
        <v>141.76</v>
      </c>
    </row>
    <row r="35" spans="2:3" ht="15" thickBot="1" x14ac:dyDescent="0.35">
      <c r="B35" s="21" t="s">
        <v>9</v>
      </c>
      <c r="C35" s="2">
        <f>SUM(C36:C44)</f>
        <v>2053.19</v>
      </c>
    </row>
    <row r="36" spans="2:3" ht="15" thickBot="1" x14ac:dyDescent="0.35">
      <c r="B36" s="22" t="s">
        <v>91</v>
      </c>
      <c r="C36" s="3">
        <v>200</v>
      </c>
    </row>
    <row r="37" spans="2:3" ht="15" thickBot="1" x14ac:dyDescent="0.35">
      <c r="B37" s="22" t="s">
        <v>92</v>
      </c>
      <c r="C37" s="3">
        <v>343.5</v>
      </c>
    </row>
    <row r="38" spans="2:3" ht="15" thickBot="1" x14ac:dyDescent="0.35">
      <c r="B38" s="22" t="s">
        <v>93</v>
      </c>
      <c r="C38" s="3">
        <v>400</v>
      </c>
    </row>
    <row r="39" spans="2:3" ht="15" thickBot="1" x14ac:dyDescent="0.35">
      <c r="B39" s="22" t="s">
        <v>90</v>
      </c>
      <c r="C39" s="3">
        <v>450</v>
      </c>
    </row>
    <row r="40" spans="2:3" ht="15" thickBot="1" x14ac:dyDescent="0.35">
      <c r="B40" s="22" t="s">
        <v>94</v>
      </c>
      <c r="C40" s="3">
        <v>300</v>
      </c>
    </row>
    <row r="41" spans="2:3" ht="28.2" thickBot="1" x14ac:dyDescent="0.35">
      <c r="B41" s="22" t="s">
        <v>95</v>
      </c>
      <c r="C41" s="3">
        <v>100.4</v>
      </c>
    </row>
    <row r="42" spans="2:3" ht="28.2" thickBot="1" x14ac:dyDescent="0.35">
      <c r="B42" s="22" t="s">
        <v>96</v>
      </c>
      <c r="C42" s="3">
        <v>122.4</v>
      </c>
    </row>
    <row r="43" spans="2:3" ht="42" thickBot="1" x14ac:dyDescent="0.35">
      <c r="B43" s="22" t="s">
        <v>97</v>
      </c>
      <c r="C43" s="3">
        <v>120</v>
      </c>
    </row>
    <row r="44" spans="2:3" ht="15" thickBot="1" x14ac:dyDescent="0.35">
      <c r="B44" s="22" t="s">
        <v>24</v>
      </c>
      <c r="C44" s="3">
        <v>16.89</v>
      </c>
    </row>
    <row r="45" spans="2:3" ht="15" thickBot="1" x14ac:dyDescent="0.35">
      <c r="B45" s="18" t="s">
        <v>20</v>
      </c>
      <c r="C45" s="19">
        <f>SUM(C30:C31,C33:C34,C36:C44)</f>
        <v>2556.5500000000002</v>
      </c>
    </row>
    <row r="46" spans="2:3" ht="15" thickBot="1" x14ac:dyDescent="0.35">
      <c r="B46" s="33"/>
      <c r="C46" s="39"/>
    </row>
    <row r="47" spans="2:3" ht="15" thickBot="1" x14ac:dyDescent="0.35">
      <c r="B47" s="11" t="s">
        <v>4</v>
      </c>
      <c r="C47" s="13">
        <f>SUM(C48:C56)</f>
        <v>14005.08</v>
      </c>
    </row>
    <row r="48" spans="2:3" ht="15" thickBot="1" x14ac:dyDescent="0.35">
      <c r="B48" s="23" t="s">
        <v>12</v>
      </c>
      <c r="C48" s="24"/>
    </row>
    <row r="49" spans="2:3" ht="15" thickBot="1" x14ac:dyDescent="0.35">
      <c r="B49" s="20" t="s">
        <v>21</v>
      </c>
      <c r="C49" s="15">
        <v>325.97000000000003</v>
      </c>
    </row>
    <row r="50" spans="2:3" s="25" customFormat="1" ht="15" thickBot="1" x14ac:dyDescent="0.35">
      <c r="B50" s="20" t="s">
        <v>2</v>
      </c>
      <c r="C50" s="15">
        <v>228</v>
      </c>
    </row>
    <row r="51" spans="2:3" ht="15" thickBot="1" x14ac:dyDescent="0.35">
      <c r="B51" s="20" t="s">
        <v>7</v>
      </c>
      <c r="C51" s="15">
        <v>93.36</v>
      </c>
    </row>
    <row r="52" spans="2:3" ht="15" thickBot="1" x14ac:dyDescent="0.35">
      <c r="B52" s="20" t="s">
        <v>8</v>
      </c>
      <c r="C52" s="15"/>
    </row>
    <row r="53" spans="2:3" ht="15" thickBot="1" x14ac:dyDescent="0.35">
      <c r="B53" s="26" t="s">
        <v>22</v>
      </c>
      <c r="C53" s="27"/>
    </row>
    <row r="54" spans="2:3" ht="15" thickBot="1" x14ac:dyDescent="0.35">
      <c r="B54" s="14" t="s">
        <v>14</v>
      </c>
      <c r="C54" s="15">
        <v>3497.88</v>
      </c>
    </row>
    <row r="55" spans="2:3" s="25" customFormat="1" ht="15" thickBot="1" x14ac:dyDescent="0.35">
      <c r="B55" s="14" t="s">
        <v>15</v>
      </c>
      <c r="C55" s="15">
        <v>5983.52</v>
      </c>
    </row>
    <row r="56" spans="2:3" ht="15" thickBot="1" x14ac:dyDescent="0.35">
      <c r="B56" s="14" t="s">
        <v>16</v>
      </c>
      <c r="C56" s="15">
        <v>3876.35</v>
      </c>
    </row>
    <row r="57" spans="2:3" x14ac:dyDescent="0.3">
      <c r="B57" s="28"/>
      <c r="C57" s="29"/>
    </row>
    <row r="58" spans="2:3" x14ac:dyDescent="0.3">
      <c r="B58" s="30"/>
      <c r="C58" s="29"/>
    </row>
    <row r="59" spans="2:3" x14ac:dyDescent="0.3">
      <c r="B59" s="30"/>
      <c r="C59" s="29"/>
    </row>
    <row r="60" spans="2:3" x14ac:dyDescent="0.3">
      <c r="B60" s="7" t="s">
        <v>5</v>
      </c>
    </row>
    <row r="61" spans="2:3" x14ac:dyDescent="0.3">
      <c r="B61" s="31"/>
    </row>
    <row r="62" spans="2:3" ht="15.6" x14ac:dyDescent="0.3">
      <c r="B62" s="32"/>
    </row>
    <row r="63" spans="2:3" x14ac:dyDescent="0.3">
      <c r="B63" s="7" t="s">
        <v>6</v>
      </c>
    </row>
  </sheetData>
  <mergeCells count="2">
    <mergeCell ref="B10:C10"/>
    <mergeCell ref="B28:C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59"/>
  <sheetViews>
    <sheetView topLeftCell="A31" workbookViewId="0">
      <selection activeCell="E47" sqref="E47"/>
    </sheetView>
  </sheetViews>
  <sheetFormatPr defaultColWidth="9.109375" defaultRowHeight="14.4" x14ac:dyDescent="0.3"/>
  <cols>
    <col min="1" max="1" width="7.33203125" style="4" customWidth="1"/>
    <col min="2" max="2" width="52.109375" style="4" customWidth="1"/>
    <col min="3" max="3" width="51.5546875" style="4" customWidth="1"/>
    <col min="4" max="16384" width="9.109375" style="4"/>
  </cols>
  <sheetData>
    <row r="5" spans="2:3" x14ac:dyDescent="0.3">
      <c r="B5" s="7" t="s">
        <v>17</v>
      </c>
      <c r="C5" s="8">
        <v>45855</v>
      </c>
    </row>
    <row r="6" spans="2:3" x14ac:dyDescent="0.3">
      <c r="B6" s="9"/>
    </row>
    <row r="7" spans="2:3" x14ac:dyDescent="0.3">
      <c r="B7" s="7" t="s">
        <v>98</v>
      </c>
    </row>
    <row r="8" spans="2:3" ht="15" thickBot="1" x14ac:dyDescent="0.35">
      <c r="B8" s="10"/>
    </row>
    <row r="9" spans="2:3" ht="15" thickBot="1" x14ac:dyDescent="0.35">
      <c r="B9" s="11" t="s">
        <v>0</v>
      </c>
      <c r="C9" s="13">
        <f>'05.2025'!C47</f>
        <v>14005.08</v>
      </c>
    </row>
    <row r="10" spans="2:3" ht="15" thickBot="1" x14ac:dyDescent="0.35">
      <c r="B10" s="47" t="s">
        <v>1</v>
      </c>
      <c r="C10" s="48"/>
    </row>
    <row r="11" spans="2:3" s="5" customFormat="1" ht="15" thickBot="1" x14ac:dyDescent="0.35">
      <c r="B11" s="12" t="s">
        <v>13</v>
      </c>
      <c r="C11" s="40">
        <f>SUM(C12:C15)</f>
        <v>947</v>
      </c>
    </row>
    <row r="12" spans="2:3" ht="15" thickBot="1" x14ac:dyDescent="0.35">
      <c r="B12" s="14" t="s">
        <v>14</v>
      </c>
      <c r="C12" s="35">
        <v>413</v>
      </c>
    </row>
    <row r="13" spans="2:3" ht="15" thickBot="1" x14ac:dyDescent="0.35">
      <c r="B13" s="14" t="s">
        <v>15</v>
      </c>
      <c r="C13" s="15">
        <v>319</v>
      </c>
    </row>
    <row r="14" spans="2:3" ht="15" thickBot="1" x14ac:dyDescent="0.35">
      <c r="B14" s="14" t="s">
        <v>16</v>
      </c>
      <c r="C14" s="15">
        <v>215</v>
      </c>
    </row>
    <row r="15" spans="2:3" ht="15" thickBot="1" x14ac:dyDescent="0.35">
      <c r="B15" s="14" t="s">
        <v>25</v>
      </c>
      <c r="C15" s="15"/>
    </row>
    <row r="16" spans="2:3" s="6" customFormat="1" ht="15" thickBot="1" x14ac:dyDescent="0.35">
      <c r="B16" s="16" t="s">
        <v>12</v>
      </c>
      <c r="C16" s="40">
        <f>C17+C18+C20+C19</f>
        <v>2653</v>
      </c>
    </row>
    <row r="17" spans="2:3" ht="15" thickBot="1" x14ac:dyDescent="0.35">
      <c r="B17" s="17" t="s">
        <v>21</v>
      </c>
      <c r="C17" s="3">
        <v>1386</v>
      </c>
    </row>
    <row r="18" spans="2:3" ht="15" thickBot="1" x14ac:dyDescent="0.35">
      <c r="B18" s="17" t="s">
        <v>2</v>
      </c>
      <c r="C18" s="3">
        <v>712</v>
      </c>
    </row>
    <row r="19" spans="2:3" ht="15" thickBot="1" x14ac:dyDescent="0.35">
      <c r="B19" s="17" t="s">
        <v>7</v>
      </c>
      <c r="C19" s="3">
        <v>555</v>
      </c>
    </row>
    <row r="20" spans="2:3" ht="15" thickBot="1" x14ac:dyDescent="0.35">
      <c r="B20" s="17" t="s">
        <v>25</v>
      </c>
      <c r="C20" s="3"/>
    </row>
    <row r="21" spans="2:3" s="5" customFormat="1" ht="15" thickBot="1" x14ac:dyDescent="0.35">
      <c r="B21" s="18" t="s">
        <v>9</v>
      </c>
      <c r="C21" s="2">
        <f>SUM(C22:C25)</f>
        <v>225</v>
      </c>
    </row>
    <row r="22" spans="2:3" s="36" customFormat="1" ht="15" thickBot="1" x14ac:dyDescent="0.35">
      <c r="B22" s="37" t="s">
        <v>103</v>
      </c>
      <c r="C22" s="38">
        <v>225</v>
      </c>
    </row>
    <row r="23" spans="2:3" s="36" customFormat="1" ht="15" thickBot="1" x14ac:dyDescent="0.35">
      <c r="B23" s="37"/>
      <c r="C23" s="38"/>
    </row>
    <row r="24" spans="2:3" s="36" customFormat="1" ht="15" thickBot="1" x14ac:dyDescent="0.35">
      <c r="B24" s="37"/>
      <c r="C24" s="38"/>
    </row>
    <row r="25" spans="2:3" s="36" customFormat="1" ht="15" thickBot="1" x14ac:dyDescent="0.35">
      <c r="B25" s="37"/>
      <c r="C25" s="38"/>
    </row>
    <row r="26" spans="2:3" ht="15" thickBot="1" x14ac:dyDescent="0.35">
      <c r="B26" s="18" t="s">
        <v>19</v>
      </c>
      <c r="C26" s="19">
        <f>C21+C16+C11</f>
        <v>3825</v>
      </c>
    </row>
    <row r="27" spans="2:3" ht="15" thickBot="1" x14ac:dyDescent="0.35">
      <c r="B27" s="33"/>
      <c r="C27" s="34"/>
    </row>
    <row r="28" spans="2:3" ht="15" thickBot="1" x14ac:dyDescent="0.35">
      <c r="B28" s="47" t="s">
        <v>3</v>
      </c>
      <c r="C28" s="48"/>
    </row>
    <row r="29" spans="2:3" ht="15" thickBot="1" x14ac:dyDescent="0.35">
      <c r="B29" s="21" t="s">
        <v>11</v>
      </c>
      <c r="C29" s="2">
        <f>SUM(C30:C31)</f>
        <v>297.54000000000002</v>
      </c>
    </row>
    <row r="30" spans="2:3" ht="15" thickBot="1" x14ac:dyDescent="0.35">
      <c r="B30" s="20" t="s">
        <v>18</v>
      </c>
      <c r="C30" s="3">
        <v>215.08</v>
      </c>
    </row>
    <row r="31" spans="2:3" ht="15" thickBot="1" x14ac:dyDescent="0.35">
      <c r="B31" s="20" t="s">
        <v>23</v>
      </c>
      <c r="C31" s="3">
        <v>82.46</v>
      </c>
    </row>
    <row r="32" spans="2:3" ht="15" thickBot="1" x14ac:dyDescent="0.35">
      <c r="B32" s="21" t="s">
        <v>10</v>
      </c>
      <c r="C32" s="2">
        <f>SUM(C33:C34)</f>
        <v>261.89999999999998</v>
      </c>
    </row>
    <row r="33" spans="2:3" ht="15" thickBot="1" x14ac:dyDescent="0.35">
      <c r="B33" s="20" t="s">
        <v>18</v>
      </c>
      <c r="C33" s="3">
        <v>125.36</v>
      </c>
    </row>
    <row r="34" spans="2:3" ht="15" thickBot="1" x14ac:dyDescent="0.35">
      <c r="B34" s="20" t="s">
        <v>23</v>
      </c>
      <c r="C34" s="3">
        <v>136.54</v>
      </c>
    </row>
    <row r="35" spans="2:3" ht="15" thickBot="1" x14ac:dyDescent="0.35">
      <c r="B35" s="21" t="s">
        <v>9</v>
      </c>
      <c r="C35" s="2">
        <f>SUM(C36:C40)</f>
        <v>1410.39</v>
      </c>
    </row>
    <row r="36" spans="2:3" ht="15" thickBot="1" x14ac:dyDescent="0.35">
      <c r="B36" s="22" t="s">
        <v>99</v>
      </c>
      <c r="C36" s="3">
        <v>200</v>
      </c>
    </row>
    <row r="37" spans="2:3" ht="15" thickBot="1" x14ac:dyDescent="0.35">
      <c r="B37" s="22" t="s">
        <v>100</v>
      </c>
      <c r="C37" s="3">
        <v>343.5</v>
      </c>
    </row>
    <row r="38" spans="2:3" ht="15" thickBot="1" x14ac:dyDescent="0.35">
      <c r="B38" s="22" t="s">
        <v>101</v>
      </c>
      <c r="C38" s="3">
        <v>400</v>
      </c>
    </row>
    <row r="39" spans="2:3" ht="15" thickBot="1" x14ac:dyDescent="0.35">
      <c r="B39" s="22" t="s">
        <v>102</v>
      </c>
      <c r="C39" s="3">
        <v>450</v>
      </c>
    </row>
    <row r="40" spans="2:3" ht="15" thickBot="1" x14ac:dyDescent="0.35">
      <c r="B40" s="22" t="s">
        <v>24</v>
      </c>
      <c r="C40" s="3">
        <v>16.89</v>
      </c>
    </row>
    <row r="41" spans="2:3" ht="15" thickBot="1" x14ac:dyDescent="0.35">
      <c r="B41" s="18" t="s">
        <v>20</v>
      </c>
      <c r="C41" s="19">
        <f>SUM(C30:C31,C33:C34,C36:C40)</f>
        <v>1969.8300000000002</v>
      </c>
    </row>
    <row r="42" spans="2:3" ht="15" thickBot="1" x14ac:dyDescent="0.35">
      <c r="B42" s="33"/>
      <c r="C42" s="39"/>
    </row>
    <row r="43" spans="2:3" ht="15" thickBot="1" x14ac:dyDescent="0.35">
      <c r="B43" s="11" t="s">
        <v>4</v>
      </c>
      <c r="C43" s="13">
        <f>SUM(C44:C52)</f>
        <v>15860.25</v>
      </c>
    </row>
    <row r="44" spans="2:3" ht="15" thickBot="1" x14ac:dyDescent="0.35">
      <c r="B44" s="23" t="s">
        <v>12</v>
      </c>
      <c r="C44" s="24"/>
    </row>
    <row r="45" spans="2:3" ht="15" thickBot="1" x14ac:dyDescent="0.35">
      <c r="B45" s="20" t="s">
        <v>21</v>
      </c>
      <c r="C45" s="15">
        <v>399.97</v>
      </c>
    </row>
    <row r="46" spans="2:3" s="25" customFormat="1" ht="15" thickBot="1" x14ac:dyDescent="0.35">
      <c r="B46" s="20" t="s">
        <v>2</v>
      </c>
      <c r="C46" s="15">
        <v>0</v>
      </c>
    </row>
    <row r="47" spans="2:3" ht="15" thickBot="1" x14ac:dyDescent="0.35">
      <c r="B47" s="20" t="s">
        <v>7</v>
      </c>
      <c r="C47" s="15">
        <v>60.36</v>
      </c>
    </row>
    <row r="48" spans="2:3" ht="15" thickBot="1" x14ac:dyDescent="0.35">
      <c r="B48" s="20" t="s">
        <v>8</v>
      </c>
      <c r="C48" s="15"/>
    </row>
    <row r="49" spans="2:3" ht="15" thickBot="1" x14ac:dyDescent="0.35">
      <c r="B49" s="26" t="s">
        <v>22</v>
      </c>
      <c r="C49" s="27"/>
    </row>
    <row r="50" spans="2:3" ht="15" thickBot="1" x14ac:dyDescent="0.35">
      <c r="B50" s="14" t="s">
        <v>14</v>
      </c>
      <c r="C50" s="15">
        <f>2595.87+1112</f>
        <v>3707.87</v>
      </c>
    </row>
    <row r="51" spans="2:3" s="25" customFormat="1" ht="15" thickBot="1" x14ac:dyDescent="0.35">
      <c r="B51" s="14" t="s">
        <v>15</v>
      </c>
      <c r="C51" s="15">
        <f>6298.61+940</f>
        <v>7238.61</v>
      </c>
    </row>
    <row r="52" spans="2:3" ht="15" thickBot="1" x14ac:dyDescent="0.35">
      <c r="B52" s="14" t="s">
        <v>16</v>
      </c>
      <c r="C52" s="15">
        <f>3865.44+588</f>
        <v>4453.4400000000005</v>
      </c>
    </row>
    <row r="53" spans="2:3" x14ac:dyDescent="0.3">
      <c r="B53" s="28"/>
      <c r="C53" s="29"/>
    </row>
    <row r="54" spans="2:3" x14ac:dyDescent="0.3">
      <c r="B54" s="30"/>
      <c r="C54" s="29"/>
    </row>
    <row r="55" spans="2:3" x14ac:dyDescent="0.3">
      <c r="B55" s="30"/>
      <c r="C55" s="29"/>
    </row>
    <row r="56" spans="2:3" x14ac:dyDescent="0.3">
      <c r="B56" s="7" t="s">
        <v>5</v>
      </c>
    </row>
    <row r="57" spans="2:3" x14ac:dyDescent="0.3">
      <c r="B57" s="31"/>
    </row>
    <row r="58" spans="2:3" ht="15.6" x14ac:dyDescent="0.3">
      <c r="B58" s="32"/>
    </row>
    <row r="59" spans="2:3" x14ac:dyDescent="0.3">
      <c r="B59" s="7" t="s">
        <v>6</v>
      </c>
    </row>
  </sheetData>
  <mergeCells count="2">
    <mergeCell ref="B10:C10"/>
    <mergeCell ref="B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09.2024</vt:lpstr>
      <vt:lpstr>11.2024</vt:lpstr>
      <vt:lpstr>12.2024</vt:lpstr>
      <vt:lpstr>01.2025</vt:lpstr>
      <vt:lpstr>02.2025</vt:lpstr>
      <vt:lpstr>03.2025</vt:lpstr>
      <vt:lpstr>04.2025</vt:lpstr>
      <vt:lpstr>05.2025</vt:lpstr>
      <vt:lpstr>06.2025</vt:lpstr>
      <vt:lpstr>07.2025</vt:lpstr>
      <vt:lpstr>08.2025</vt:lpstr>
      <vt:lpstr>09.2025</vt:lpstr>
      <vt:lpstr>10.2025</vt:lpstr>
      <vt:lpstr>11.2025</vt:lpstr>
      <vt:lpstr>12.2025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Ivailo Buyukliev</dc:creator>
  <cp:lastModifiedBy>Zori</cp:lastModifiedBy>
  <cp:lastPrinted>2018-06-01T13:15:36Z</cp:lastPrinted>
  <dcterms:created xsi:type="dcterms:W3CDTF">2018-01-24T08:36:28Z</dcterms:created>
  <dcterms:modified xsi:type="dcterms:W3CDTF">2025-12-10T07:54:16Z</dcterms:modified>
</cp:coreProperties>
</file>